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0" windowWidth="17820" windowHeight="11685" firstSheet="2" activeTab="10"/>
  </bookViews>
  <sheets>
    <sheet name="NOF-1" sheetId="1" r:id="rId1"/>
    <sheet name="NOF-2" sheetId="2" r:id="rId2"/>
    <sheet name="IRB-1" sheetId="3" r:id="rId3"/>
    <sheet name="IRB-2" sheetId="4" r:id="rId4"/>
    <sheet name="YIRB-1" sheetId="5" r:id="rId5"/>
    <sheet name="YIRB-2" sheetId="6" r:id="rId6"/>
    <sheet name="PC164-NOF" sheetId="7" r:id="rId7"/>
    <sheet name="PC164-IRB" sheetId="8" r:id="rId8"/>
    <sheet name="NOF-1 (V)" sheetId="9" r:id="rId9"/>
    <sheet name="NOF-2(V)" sheetId="10" r:id="rId10"/>
    <sheet name="PC164-NOF (V)" sheetId="11" r:id="rId11"/>
  </sheets>
  <calcPr calcId="125725"/>
</workbook>
</file>

<file path=xl/calcChain.xml><?xml version="1.0" encoding="utf-8"?>
<calcChain xmlns="http://schemas.openxmlformats.org/spreadsheetml/2006/main">
  <c r="F3" i="1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"/>
  <c r="F3" i="10"/>
  <c r="F4"/>
  <c r="F5"/>
  <c r="F6"/>
  <c r="F7"/>
  <c r="F8"/>
  <c r="F9"/>
  <c r="F10"/>
  <c r="F11"/>
  <c r="F12"/>
  <c r="F13"/>
  <c r="F14"/>
  <c r="F15"/>
  <c r="F16"/>
  <c r="F17"/>
  <c r="F18"/>
  <c r="F19"/>
  <c r="F20"/>
  <c r="F2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"/>
  <c r="T21" i="11"/>
  <c r="X21"/>
  <c r="U21" s="1"/>
  <c r="Y21"/>
  <c r="Z21"/>
  <c r="V21" s="1"/>
  <c r="AB21"/>
  <c r="AC21"/>
  <c r="T22"/>
  <c r="X22"/>
  <c r="U22" s="1"/>
  <c r="Y22"/>
  <c r="Z22"/>
  <c r="V22" s="1"/>
  <c r="AB22"/>
  <c r="AC22"/>
  <c r="T23"/>
  <c r="X23"/>
  <c r="U23" s="1"/>
  <c r="Y23"/>
  <c r="Z23"/>
  <c r="V23" s="1"/>
  <c r="AB23"/>
  <c r="AC23"/>
  <c r="T24"/>
  <c r="X24"/>
  <c r="U24" s="1"/>
  <c r="Y24"/>
  <c r="Z24"/>
  <c r="V24" s="1"/>
  <c r="AB24"/>
  <c r="AC24"/>
  <c r="T25"/>
  <c r="V25"/>
  <c r="X25"/>
  <c r="U25" s="1"/>
  <c r="Y25"/>
  <c r="Z25"/>
  <c r="AB25"/>
  <c r="AC25"/>
  <c r="T3"/>
  <c r="X3"/>
  <c r="U3" s="1"/>
  <c r="Y3"/>
  <c r="Z3"/>
  <c r="AB3"/>
  <c r="AC3"/>
  <c r="T4"/>
  <c r="X4"/>
  <c r="U4" s="1"/>
  <c r="Y4"/>
  <c r="Z4"/>
  <c r="AB4"/>
  <c r="AC4"/>
  <c r="T5"/>
  <c r="X5"/>
  <c r="U5" s="1"/>
  <c r="Y5"/>
  <c r="Z5"/>
  <c r="AB5"/>
  <c r="AC5"/>
  <c r="T6"/>
  <c r="X6"/>
  <c r="U6" s="1"/>
  <c r="Y6"/>
  <c r="Z6"/>
  <c r="AB6"/>
  <c r="AC6"/>
  <c r="T7"/>
  <c r="X7"/>
  <c r="U7" s="1"/>
  <c r="Y7"/>
  <c r="Z7"/>
  <c r="AB7"/>
  <c r="AC7"/>
  <c r="T8"/>
  <c r="X8"/>
  <c r="U8" s="1"/>
  <c r="Y8"/>
  <c r="Z8"/>
  <c r="AB8"/>
  <c r="AC8"/>
  <c r="T9"/>
  <c r="X9"/>
  <c r="U9" s="1"/>
  <c r="Y9"/>
  <c r="Z9"/>
  <c r="AB9"/>
  <c r="AC9"/>
  <c r="T10"/>
  <c r="X10"/>
  <c r="U10" s="1"/>
  <c r="Y10"/>
  <c r="Z10"/>
  <c r="AB10"/>
  <c r="AC10"/>
  <c r="T11"/>
  <c r="X11"/>
  <c r="U11" s="1"/>
  <c r="Y11"/>
  <c r="Z11"/>
  <c r="AB11"/>
  <c r="AC11"/>
  <c r="T12"/>
  <c r="X12"/>
  <c r="U12" s="1"/>
  <c r="Y12"/>
  <c r="Z12"/>
  <c r="AB12"/>
  <c r="AC12"/>
  <c r="T13"/>
  <c r="X13"/>
  <c r="U13" s="1"/>
  <c r="Y13"/>
  <c r="Z13"/>
  <c r="AB13"/>
  <c r="AC13"/>
  <c r="T14"/>
  <c r="X14"/>
  <c r="U14" s="1"/>
  <c r="Y14"/>
  <c r="Z14"/>
  <c r="AB14"/>
  <c r="AC14"/>
  <c r="T15"/>
  <c r="X15"/>
  <c r="U15" s="1"/>
  <c r="Y15"/>
  <c r="Z15"/>
  <c r="AB15"/>
  <c r="AC15"/>
  <c r="T16"/>
  <c r="X16"/>
  <c r="U16" s="1"/>
  <c r="Y16"/>
  <c r="Z16"/>
  <c r="AB16"/>
  <c r="AC16"/>
  <c r="T17"/>
  <c r="X17"/>
  <c r="U17" s="1"/>
  <c r="Y17"/>
  <c r="Z17"/>
  <c r="AB17"/>
  <c r="AC17"/>
  <c r="T18"/>
  <c r="X18"/>
  <c r="U18" s="1"/>
  <c r="Y18"/>
  <c r="Z18"/>
  <c r="AB18"/>
  <c r="AC18"/>
  <c r="T19"/>
  <c r="X19"/>
  <c r="U19" s="1"/>
  <c r="Y19"/>
  <c r="Z19"/>
  <c r="AB19"/>
  <c r="AC19"/>
  <c r="T20"/>
  <c r="X20"/>
  <c r="U20" s="1"/>
  <c r="Y20"/>
  <c r="Z20"/>
  <c r="AB20"/>
  <c r="AC20"/>
  <c r="Z2"/>
  <c r="AC2" s="1"/>
  <c r="Y2"/>
  <c r="AB2" s="1"/>
  <c r="X2"/>
  <c r="V2" s="1"/>
  <c r="T2"/>
  <c r="H47" i="9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27"/>
  <c r="T3" i="10"/>
  <c r="X3"/>
  <c r="U3" s="1"/>
  <c r="Y3"/>
  <c r="Z3"/>
  <c r="AB3"/>
  <c r="AC3"/>
  <c r="T4"/>
  <c r="X4"/>
  <c r="U4" s="1"/>
  <c r="Y4"/>
  <c r="Z4"/>
  <c r="AB4"/>
  <c r="AC4"/>
  <c r="T5"/>
  <c r="X5"/>
  <c r="U5" s="1"/>
  <c r="Y5"/>
  <c r="Z5"/>
  <c r="AB5"/>
  <c r="AC5"/>
  <c r="T6"/>
  <c r="X6"/>
  <c r="U6" s="1"/>
  <c r="Y6"/>
  <c r="Z6"/>
  <c r="AB6"/>
  <c r="AC6"/>
  <c r="T7"/>
  <c r="X7"/>
  <c r="U7" s="1"/>
  <c r="Y7"/>
  <c r="Z7"/>
  <c r="AB7"/>
  <c r="AC7"/>
  <c r="T8"/>
  <c r="X8"/>
  <c r="U8" s="1"/>
  <c r="Y8"/>
  <c r="Z8"/>
  <c r="AB8"/>
  <c r="AC8"/>
  <c r="T9"/>
  <c r="X9"/>
  <c r="U9" s="1"/>
  <c r="Y9"/>
  <c r="Z9"/>
  <c r="V9" s="1"/>
  <c r="AB9"/>
  <c r="AC9"/>
  <c r="T10"/>
  <c r="X10"/>
  <c r="U10" s="1"/>
  <c r="Y10"/>
  <c r="Z10"/>
  <c r="V10" s="1"/>
  <c r="AB10"/>
  <c r="AC10"/>
  <c r="T11"/>
  <c r="X11"/>
  <c r="U11" s="1"/>
  <c r="Y11"/>
  <c r="Z11"/>
  <c r="AB11"/>
  <c r="AC11"/>
  <c r="T12"/>
  <c r="X12"/>
  <c r="U12" s="1"/>
  <c r="Y12"/>
  <c r="Z12"/>
  <c r="AB12"/>
  <c r="AC12"/>
  <c r="T13"/>
  <c r="X13"/>
  <c r="U13" s="1"/>
  <c r="Y13"/>
  <c r="Z13"/>
  <c r="AB13"/>
  <c r="AC13"/>
  <c r="T14"/>
  <c r="X14"/>
  <c r="U14" s="1"/>
  <c r="Y14"/>
  <c r="Z14"/>
  <c r="AB14"/>
  <c r="AC14"/>
  <c r="T15"/>
  <c r="X15"/>
  <c r="U15" s="1"/>
  <c r="Y15"/>
  <c r="Z15"/>
  <c r="AB15"/>
  <c r="AC15"/>
  <c r="T16"/>
  <c r="X16"/>
  <c r="U16" s="1"/>
  <c r="Y16"/>
  <c r="Z16"/>
  <c r="AB16"/>
  <c r="AC16"/>
  <c r="T17"/>
  <c r="X17"/>
  <c r="U17" s="1"/>
  <c r="Y17"/>
  <c r="Z17"/>
  <c r="AB17"/>
  <c r="AC17"/>
  <c r="T18"/>
  <c r="X18"/>
  <c r="U18" s="1"/>
  <c r="Y18"/>
  <c r="Z18"/>
  <c r="V18" s="1"/>
  <c r="AB18"/>
  <c r="AC18"/>
  <c r="T19"/>
  <c r="X19"/>
  <c r="U19" s="1"/>
  <c r="Y19"/>
  <c r="Z19"/>
  <c r="AB19"/>
  <c r="AC19"/>
  <c r="T20"/>
  <c r="X20"/>
  <c r="U20" s="1"/>
  <c r="Y20"/>
  <c r="Z20"/>
  <c r="AB20"/>
  <c r="AC20"/>
  <c r="Z2"/>
  <c r="AC2" s="1"/>
  <c r="Y2"/>
  <c r="AB2" s="1"/>
  <c r="X2"/>
  <c r="V2" s="1"/>
  <c r="T2"/>
  <c r="T3" i="9"/>
  <c r="T4"/>
  <c r="T5"/>
  <c r="T6"/>
  <c r="T7"/>
  <c r="T8"/>
  <c r="T9"/>
  <c r="T10"/>
  <c r="T11"/>
  <c r="T12"/>
  <c r="T13"/>
  <c r="T14"/>
  <c r="T15"/>
  <c r="T16"/>
  <c r="T17"/>
  <c r="T18"/>
  <c r="T19"/>
  <c r="T20"/>
  <c r="T21"/>
  <c r="X3"/>
  <c r="V3" s="1"/>
  <c r="Y3"/>
  <c r="Z3"/>
  <c r="AB3"/>
  <c r="AC3"/>
  <c r="X4"/>
  <c r="U4" s="1"/>
  <c r="Y4"/>
  <c r="Z4"/>
  <c r="AB4"/>
  <c r="AC4"/>
  <c r="X5"/>
  <c r="V5" s="1"/>
  <c r="Y5"/>
  <c r="Z5"/>
  <c r="AB5"/>
  <c r="AC5"/>
  <c r="X6"/>
  <c r="U6" s="1"/>
  <c r="Y6"/>
  <c r="Z6"/>
  <c r="AB6"/>
  <c r="AC6"/>
  <c r="X7"/>
  <c r="V7" s="1"/>
  <c r="Y7"/>
  <c r="Z7"/>
  <c r="AB7"/>
  <c r="AC7"/>
  <c r="X8"/>
  <c r="U8" s="1"/>
  <c r="Y8"/>
  <c r="Z8"/>
  <c r="AB8"/>
  <c r="AC8"/>
  <c r="X9"/>
  <c r="V9" s="1"/>
  <c r="Y9"/>
  <c r="Z9"/>
  <c r="AB9"/>
  <c r="AC9"/>
  <c r="X10"/>
  <c r="U10" s="1"/>
  <c r="Y10"/>
  <c r="Z10"/>
  <c r="AB10"/>
  <c r="AC10"/>
  <c r="X11"/>
  <c r="V11" s="1"/>
  <c r="Y11"/>
  <c r="Z11"/>
  <c r="AB11"/>
  <c r="AC11"/>
  <c r="X12"/>
  <c r="U12" s="1"/>
  <c r="Y12"/>
  <c r="Z12"/>
  <c r="AB12"/>
  <c r="AC12"/>
  <c r="X13"/>
  <c r="V13" s="1"/>
  <c r="Y13"/>
  <c r="Z13"/>
  <c r="AB13"/>
  <c r="AC13"/>
  <c r="X14"/>
  <c r="U14" s="1"/>
  <c r="Y14"/>
  <c r="Z14"/>
  <c r="AB14"/>
  <c r="AC14"/>
  <c r="X15"/>
  <c r="V15" s="1"/>
  <c r="Y15"/>
  <c r="Z15"/>
  <c r="AB15"/>
  <c r="AC15"/>
  <c r="X16"/>
  <c r="U16" s="1"/>
  <c r="Y16"/>
  <c r="Z16"/>
  <c r="AB16"/>
  <c r="AC16"/>
  <c r="X17"/>
  <c r="V17" s="1"/>
  <c r="Y17"/>
  <c r="Z17"/>
  <c r="AB17"/>
  <c r="AC17"/>
  <c r="X18"/>
  <c r="U18" s="1"/>
  <c r="Y18"/>
  <c r="Z18"/>
  <c r="AB18"/>
  <c r="AC18"/>
  <c r="X19"/>
  <c r="V19" s="1"/>
  <c r="Y19"/>
  <c r="Z19"/>
  <c r="AB19"/>
  <c r="AC19"/>
  <c r="X20"/>
  <c r="U20" s="1"/>
  <c r="Y20"/>
  <c r="Z20"/>
  <c r="AB20"/>
  <c r="AC20"/>
  <c r="X21"/>
  <c r="V21" s="1"/>
  <c r="Y21"/>
  <c r="Z21"/>
  <c r="AB21"/>
  <c r="AC21"/>
  <c r="X2"/>
  <c r="V2" s="1"/>
  <c r="Z2"/>
  <c r="AC2" s="1"/>
  <c r="Y2"/>
  <c r="AB2" s="1"/>
  <c r="T2"/>
  <c r="O2" i="8"/>
  <c r="S2"/>
  <c r="P2" s="1"/>
  <c r="T2"/>
  <c r="U2"/>
  <c r="X2" s="1"/>
  <c r="W2"/>
  <c r="O3"/>
  <c r="S3"/>
  <c r="P3" s="1"/>
  <c r="T3"/>
  <c r="U3"/>
  <c r="W3"/>
  <c r="X3"/>
  <c r="O4"/>
  <c r="S4"/>
  <c r="P4" s="1"/>
  <c r="T4"/>
  <c r="U4"/>
  <c r="W4"/>
  <c r="X4"/>
  <c r="O5"/>
  <c r="S5"/>
  <c r="P5" s="1"/>
  <c r="T5"/>
  <c r="U5"/>
  <c r="W5"/>
  <c r="X5"/>
  <c r="O6"/>
  <c r="S6"/>
  <c r="P6" s="1"/>
  <c r="T6"/>
  <c r="U6"/>
  <c r="W6"/>
  <c r="X6"/>
  <c r="O7"/>
  <c r="S7"/>
  <c r="P7" s="1"/>
  <c r="T7"/>
  <c r="U7"/>
  <c r="Q7" s="1"/>
  <c r="W7"/>
  <c r="X7"/>
  <c r="O8"/>
  <c r="Q8"/>
  <c r="S8"/>
  <c r="T8"/>
  <c r="U8"/>
  <c r="W8"/>
  <c r="X8"/>
  <c r="O9"/>
  <c r="S9"/>
  <c r="P9" s="1"/>
  <c r="T9"/>
  <c r="U9"/>
  <c r="W9"/>
  <c r="X9"/>
  <c r="O10"/>
  <c r="Q10"/>
  <c r="S10"/>
  <c r="T10"/>
  <c r="U10"/>
  <c r="W10"/>
  <c r="X10"/>
  <c r="O11"/>
  <c r="S11"/>
  <c r="P11" s="1"/>
  <c r="T11"/>
  <c r="U11"/>
  <c r="W11"/>
  <c r="X11"/>
  <c r="O12"/>
  <c r="Q12"/>
  <c r="S12"/>
  <c r="T12"/>
  <c r="U12"/>
  <c r="W12"/>
  <c r="X12"/>
  <c r="O13"/>
  <c r="S13"/>
  <c r="P13" s="1"/>
  <c r="T13"/>
  <c r="U13"/>
  <c r="W13"/>
  <c r="X13"/>
  <c r="O14"/>
  <c r="Q14"/>
  <c r="S14"/>
  <c r="T14"/>
  <c r="U14"/>
  <c r="W14"/>
  <c r="X14"/>
  <c r="O15"/>
  <c r="S15"/>
  <c r="P15" s="1"/>
  <c r="T15"/>
  <c r="U15"/>
  <c r="W15"/>
  <c r="X15"/>
  <c r="O16"/>
  <c r="Q16"/>
  <c r="S16"/>
  <c r="T16"/>
  <c r="U16"/>
  <c r="W16"/>
  <c r="X16"/>
  <c r="O17"/>
  <c r="S17"/>
  <c r="P17" s="1"/>
  <c r="T17"/>
  <c r="U17"/>
  <c r="W17"/>
  <c r="X17"/>
  <c r="O18"/>
  <c r="Q18"/>
  <c r="S18"/>
  <c r="T18"/>
  <c r="U18"/>
  <c r="W18"/>
  <c r="X18"/>
  <c r="O2" i="7"/>
  <c r="S2"/>
  <c r="T2"/>
  <c r="U2"/>
  <c r="W2"/>
  <c r="X2"/>
  <c r="O3"/>
  <c r="S3"/>
  <c r="T3"/>
  <c r="U3"/>
  <c r="W3"/>
  <c r="X3"/>
  <c r="O4"/>
  <c r="S4"/>
  <c r="P4" s="1"/>
  <c r="T4"/>
  <c r="U4"/>
  <c r="Q4" s="1"/>
  <c r="W4"/>
  <c r="X4"/>
  <c r="O5"/>
  <c r="S5"/>
  <c r="P5" s="1"/>
  <c r="T5"/>
  <c r="U5"/>
  <c r="Q5" s="1"/>
  <c r="W5"/>
  <c r="X5"/>
  <c r="O6"/>
  <c r="S6"/>
  <c r="P6" s="1"/>
  <c r="T6"/>
  <c r="U6"/>
  <c r="Q6" s="1"/>
  <c r="W6"/>
  <c r="X6"/>
  <c r="O7"/>
  <c r="S7"/>
  <c r="P7" s="1"/>
  <c r="T7"/>
  <c r="U7"/>
  <c r="Q7" s="1"/>
  <c r="W7"/>
  <c r="X7"/>
  <c r="O8"/>
  <c r="S8"/>
  <c r="P8" s="1"/>
  <c r="T8"/>
  <c r="U8"/>
  <c r="W8"/>
  <c r="X8"/>
  <c r="O9"/>
  <c r="S9"/>
  <c r="P9" s="1"/>
  <c r="T9"/>
  <c r="U9"/>
  <c r="W9"/>
  <c r="X9"/>
  <c r="O10"/>
  <c r="S10"/>
  <c r="P10" s="1"/>
  <c r="T10"/>
  <c r="U10"/>
  <c r="W10"/>
  <c r="X10"/>
  <c r="O11"/>
  <c r="S11"/>
  <c r="P11" s="1"/>
  <c r="T11"/>
  <c r="U11"/>
  <c r="W11"/>
  <c r="X11"/>
  <c r="O12"/>
  <c r="S12"/>
  <c r="P12" s="1"/>
  <c r="T12"/>
  <c r="U12"/>
  <c r="W12"/>
  <c r="X12"/>
  <c r="O13"/>
  <c r="S13"/>
  <c r="P13" s="1"/>
  <c r="T13"/>
  <c r="U13"/>
  <c r="W13"/>
  <c r="X13"/>
  <c r="O14"/>
  <c r="S14"/>
  <c r="P14" s="1"/>
  <c r="T14"/>
  <c r="U14"/>
  <c r="W14"/>
  <c r="X14"/>
  <c r="O15"/>
  <c r="S15"/>
  <c r="P15" s="1"/>
  <c r="T15"/>
  <c r="U15"/>
  <c r="W15"/>
  <c r="X15"/>
  <c r="O16"/>
  <c r="S16"/>
  <c r="P16" s="1"/>
  <c r="T16"/>
  <c r="U16"/>
  <c r="W16"/>
  <c r="X16"/>
  <c r="O17"/>
  <c r="S17"/>
  <c r="P17" s="1"/>
  <c r="T17"/>
  <c r="U17"/>
  <c r="W17"/>
  <c r="X17"/>
  <c r="O18"/>
  <c r="S18"/>
  <c r="P18" s="1"/>
  <c r="T18"/>
  <c r="U18"/>
  <c r="W18"/>
  <c r="X18"/>
  <c r="O19"/>
  <c r="S19"/>
  <c r="P19" s="1"/>
  <c r="T19"/>
  <c r="U19"/>
  <c r="W19"/>
  <c r="X19"/>
  <c r="O20"/>
  <c r="S20"/>
  <c r="P20" s="1"/>
  <c r="T20"/>
  <c r="U20"/>
  <c r="W20"/>
  <c r="X20"/>
  <c r="O21"/>
  <c r="S21"/>
  <c r="P21" s="1"/>
  <c r="T21"/>
  <c r="U21"/>
  <c r="W21"/>
  <c r="X21"/>
  <c r="O22"/>
  <c r="S22"/>
  <c r="P22" s="1"/>
  <c r="T22"/>
  <c r="U22"/>
  <c r="W22"/>
  <c r="X22"/>
  <c r="O23"/>
  <c r="S23"/>
  <c r="P23" s="1"/>
  <c r="T23"/>
  <c r="U23"/>
  <c r="W23"/>
  <c r="X23"/>
  <c r="O24"/>
  <c r="S24"/>
  <c r="P24" s="1"/>
  <c r="T24"/>
  <c r="U24"/>
  <c r="W24"/>
  <c r="X24"/>
  <c r="O25"/>
  <c r="S25"/>
  <c r="P25" s="1"/>
  <c r="T25"/>
  <c r="U25"/>
  <c r="W25"/>
  <c r="X25"/>
  <c r="O26"/>
  <c r="S26"/>
  <c r="P26" s="1"/>
  <c r="T26"/>
  <c r="U26"/>
  <c r="Q26" s="1"/>
  <c r="W26"/>
  <c r="X26"/>
  <c r="O27"/>
  <c r="S27"/>
  <c r="P27" s="1"/>
  <c r="T27"/>
  <c r="U27"/>
  <c r="W27"/>
  <c r="X27"/>
  <c r="O15" i="4"/>
  <c r="S15"/>
  <c r="P15" s="1"/>
  <c r="T15"/>
  <c r="U15"/>
  <c r="W15"/>
  <c r="X15"/>
  <c r="O14"/>
  <c r="S14"/>
  <c r="P14" s="1"/>
  <c r="T14"/>
  <c r="U14"/>
  <c r="W14"/>
  <c r="X14"/>
  <c r="O12"/>
  <c r="S12"/>
  <c r="P12" s="1"/>
  <c r="T12"/>
  <c r="U12"/>
  <c r="W12"/>
  <c r="X12"/>
  <c r="O13"/>
  <c r="S13"/>
  <c r="P13" s="1"/>
  <c r="T13"/>
  <c r="U13"/>
  <c r="W13"/>
  <c r="X13"/>
  <c r="O3"/>
  <c r="S3"/>
  <c r="P3" s="1"/>
  <c r="T3"/>
  <c r="U3"/>
  <c r="W3"/>
  <c r="X3"/>
  <c r="O4"/>
  <c r="S4"/>
  <c r="P4" s="1"/>
  <c r="T4"/>
  <c r="U4"/>
  <c r="W4"/>
  <c r="X4"/>
  <c r="O5"/>
  <c r="S5"/>
  <c r="P5" s="1"/>
  <c r="T5"/>
  <c r="U5"/>
  <c r="W5"/>
  <c r="X5"/>
  <c r="O6"/>
  <c r="S6"/>
  <c r="P6" s="1"/>
  <c r="T6"/>
  <c r="U6"/>
  <c r="W6"/>
  <c r="X6"/>
  <c r="O7"/>
  <c r="S7"/>
  <c r="P7" s="1"/>
  <c r="T7"/>
  <c r="U7"/>
  <c r="W7"/>
  <c r="X7"/>
  <c r="O8"/>
  <c r="S8"/>
  <c r="P8" s="1"/>
  <c r="T8"/>
  <c r="U8"/>
  <c r="W8"/>
  <c r="X8"/>
  <c r="O9"/>
  <c r="S9"/>
  <c r="P9" s="1"/>
  <c r="T9"/>
  <c r="U9"/>
  <c r="W9"/>
  <c r="X9"/>
  <c r="O10"/>
  <c r="S10"/>
  <c r="P10" s="1"/>
  <c r="T10"/>
  <c r="U10"/>
  <c r="W10"/>
  <c r="X10"/>
  <c r="O11"/>
  <c r="S11"/>
  <c r="P11" s="1"/>
  <c r="T11"/>
  <c r="U11"/>
  <c r="W11"/>
  <c r="X11"/>
  <c r="U2"/>
  <c r="X2" s="1"/>
  <c r="T2"/>
  <c r="W2" s="1"/>
  <c r="S2"/>
  <c r="Q2" s="1"/>
  <c r="P2"/>
  <c r="O2"/>
  <c r="O3" i="3"/>
  <c r="S3"/>
  <c r="P3" s="1"/>
  <c r="T3"/>
  <c r="U3"/>
  <c r="W3"/>
  <c r="X3"/>
  <c r="O4"/>
  <c r="Q4"/>
  <c r="S4"/>
  <c r="T4"/>
  <c r="U4"/>
  <c r="W4"/>
  <c r="X4"/>
  <c r="O5"/>
  <c r="S5"/>
  <c r="P5" s="1"/>
  <c r="T5"/>
  <c r="U5"/>
  <c r="W5"/>
  <c r="X5"/>
  <c r="O6"/>
  <c r="Q6"/>
  <c r="S6"/>
  <c r="T6"/>
  <c r="U6"/>
  <c r="W6"/>
  <c r="X6"/>
  <c r="O7"/>
  <c r="S7"/>
  <c r="P7" s="1"/>
  <c r="T7"/>
  <c r="U7"/>
  <c r="W7"/>
  <c r="X7"/>
  <c r="O8"/>
  <c r="Q8"/>
  <c r="S8"/>
  <c r="T8"/>
  <c r="U8"/>
  <c r="W8"/>
  <c r="X8"/>
  <c r="O9"/>
  <c r="S9"/>
  <c r="P9" s="1"/>
  <c r="T9"/>
  <c r="U9"/>
  <c r="W9"/>
  <c r="X9"/>
  <c r="O10"/>
  <c r="Q10"/>
  <c r="S10"/>
  <c r="T10"/>
  <c r="U10"/>
  <c r="W10"/>
  <c r="X10"/>
  <c r="O11"/>
  <c r="S11"/>
  <c r="P11" s="1"/>
  <c r="T11"/>
  <c r="U11"/>
  <c r="W11"/>
  <c r="X11"/>
  <c r="O12"/>
  <c r="Q12"/>
  <c r="S12"/>
  <c r="T12"/>
  <c r="U12"/>
  <c r="W12"/>
  <c r="X12"/>
  <c r="O13"/>
  <c r="S13"/>
  <c r="P13" s="1"/>
  <c r="T13"/>
  <c r="U13"/>
  <c r="W13"/>
  <c r="X13"/>
  <c r="O14"/>
  <c r="Q14"/>
  <c r="S14"/>
  <c r="T14"/>
  <c r="U14"/>
  <c r="W14"/>
  <c r="X14"/>
  <c r="O15"/>
  <c r="S15"/>
  <c r="P15" s="1"/>
  <c r="T15"/>
  <c r="U15"/>
  <c r="W15"/>
  <c r="X15"/>
  <c r="O16"/>
  <c r="Q16"/>
  <c r="S16"/>
  <c r="T16"/>
  <c r="U16"/>
  <c r="W16"/>
  <c r="X16"/>
  <c r="U2"/>
  <c r="X2" s="1"/>
  <c r="T2"/>
  <c r="S2"/>
  <c r="O2"/>
  <c r="O3" i="6"/>
  <c r="Q3"/>
  <c r="S3"/>
  <c r="P3" s="1"/>
  <c r="T3"/>
  <c r="U3"/>
  <c r="W3"/>
  <c r="X3"/>
  <c r="O4"/>
  <c r="Q4"/>
  <c r="S4"/>
  <c r="P4" s="1"/>
  <c r="T4"/>
  <c r="U4"/>
  <c r="W4"/>
  <c r="X4"/>
  <c r="O5"/>
  <c r="Q5"/>
  <c r="S5"/>
  <c r="P5" s="1"/>
  <c r="T5"/>
  <c r="U5"/>
  <c r="W5"/>
  <c r="X5"/>
  <c r="O6"/>
  <c r="Q6"/>
  <c r="S6"/>
  <c r="P6" s="1"/>
  <c r="T6"/>
  <c r="U6"/>
  <c r="W6"/>
  <c r="X6"/>
  <c r="O7"/>
  <c r="Q7"/>
  <c r="S7"/>
  <c r="P7" s="1"/>
  <c r="T7"/>
  <c r="U7"/>
  <c r="W7"/>
  <c r="X7"/>
  <c r="O8"/>
  <c r="Q8"/>
  <c r="S8"/>
  <c r="P8" s="1"/>
  <c r="T8"/>
  <c r="U8"/>
  <c r="W8"/>
  <c r="X8"/>
  <c r="O9"/>
  <c r="Q9"/>
  <c r="S9"/>
  <c r="P9" s="1"/>
  <c r="T9"/>
  <c r="U9"/>
  <c r="W9"/>
  <c r="X9"/>
  <c r="O10"/>
  <c r="Q10"/>
  <c r="S10"/>
  <c r="P10" s="1"/>
  <c r="T10"/>
  <c r="U10"/>
  <c r="W10"/>
  <c r="X10"/>
  <c r="U2"/>
  <c r="X2" s="1"/>
  <c r="T2"/>
  <c r="W2" s="1"/>
  <c r="S2"/>
  <c r="Q2" s="1"/>
  <c r="O2"/>
  <c r="O3" i="5"/>
  <c r="Q3"/>
  <c r="S3"/>
  <c r="P3" s="1"/>
  <c r="T3"/>
  <c r="U3"/>
  <c r="W3"/>
  <c r="X3"/>
  <c r="O4"/>
  <c r="Q4"/>
  <c r="S4"/>
  <c r="P4" s="1"/>
  <c r="T4"/>
  <c r="U4"/>
  <c r="W4"/>
  <c r="X4"/>
  <c r="O5"/>
  <c r="Q5"/>
  <c r="S5"/>
  <c r="P5" s="1"/>
  <c r="T5"/>
  <c r="U5"/>
  <c r="W5"/>
  <c r="X5"/>
  <c r="O6"/>
  <c r="Q6"/>
  <c r="S6"/>
  <c r="P6" s="1"/>
  <c r="T6"/>
  <c r="U6"/>
  <c r="W6"/>
  <c r="X6"/>
  <c r="O7"/>
  <c r="Q7"/>
  <c r="S7"/>
  <c r="P7" s="1"/>
  <c r="T7"/>
  <c r="U7"/>
  <c r="W7"/>
  <c r="X7"/>
  <c r="O8"/>
  <c r="Q8"/>
  <c r="S8"/>
  <c r="P8" s="1"/>
  <c r="T8"/>
  <c r="U8"/>
  <c r="W8"/>
  <c r="X8"/>
  <c r="O9"/>
  <c r="Q9"/>
  <c r="S9"/>
  <c r="P9" s="1"/>
  <c r="T9"/>
  <c r="U9"/>
  <c r="W9"/>
  <c r="X9"/>
  <c r="O10"/>
  <c r="Q10"/>
  <c r="S10"/>
  <c r="P10" s="1"/>
  <c r="T10"/>
  <c r="U10"/>
  <c r="W10"/>
  <c r="X10"/>
  <c r="O11"/>
  <c r="Q11"/>
  <c r="S11"/>
  <c r="P11" s="1"/>
  <c r="T11"/>
  <c r="U11"/>
  <c r="W11"/>
  <c r="X11"/>
  <c r="U2"/>
  <c r="X2" s="1"/>
  <c r="T2"/>
  <c r="W2" s="1"/>
  <c r="S2"/>
  <c r="Q2" s="1"/>
  <c r="P2"/>
  <c r="O2"/>
  <c r="O2" i="2"/>
  <c r="S2"/>
  <c r="T2"/>
  <c r="U2"/>
  <c r="W2"/>
  <c r="X2"/>
  <c r="O3"/>
  <c r="S3"/>
  <c r="T3"/>
  <c r="U3"/>
  <c r="W3"/>
  <c r="X3"/>
  <c r="O4"/>
  <c r="S4"/>
  <c r="T4"/>
  <c r="U4"/>
  <c r="Q4" s="1"/>
  <c r="W4"/>
  <c r="X4"/>
  <c r="O5"/>
  <c r="S5"/>
  <c r="P5" s="1"/>
  <c r="T5"/>
  <c r="U5"/>
  <c r="W5"/>
  <c r="X5"/>
  <c r="O6"/>
  <c r="S6"/>
  <c r="P6" s="1"/>
  <c r="T6"/>
  <c r="U6"/>
  <c r="W6"/>
  <c r="X6"/>
  <c r="O7"/>
  <c r="S7"/>
  <c r="P7" s="1"/>
  <c r="T7"/>
  <c r="U7"/>
  <c r="W7"/>
  <c r="X7"/>
  <c r="O8"/>
  <c r="S8"/>
  <c r="P8" s="1"/>
  <c r="T8"/>
  <c r="U8"/>
  <c r="W8"/>
  <c r="X8"/>
  <c r="O9"/>
  <c r="S9"/>
  <c r="P9" s="1"/>
  <c r="T9"/>
  <c r="U9"/>
  <c r="W9"/>
  <c r="X9"/>
  <c r="O10"/>
  <c r="S10"/>
  <c r="P10" s="1"/>
  <c r="T10"/>
  <c r="U10"/>
  <c r="W10"/>
  <c r="X10"/>
  <c r="O11"/>
  <c r="S11"/>
  <c r="P11" s="1"/>
  <c r="T11"/>
  <c r="U11"/>
  <c r="W11"/>
  <c r="X11"/>
  <c r="O12"/>
  <c r="S12"/>
  <c r="P12" s="1"/>
  <c r="T12"/>
  <c r="U12"/>
  <c r="Q12" s="1"/>
  <c r="W12"/>
  <c r="X12"/>
  <c r="O13"/>
  <c r="S13"/>
  <c r="P13" s="1"/>
  <c r="T13"/>
  <c r="U13"/>
  <c r="Q13" s="1"/>
  <c r="W13"/>
  <c r="X13"/>
  <c r="O14"/>
  <c r="S14"/>
  <c r="P14" s="1"/>
  <c r="T14"/>
  <c r="U14"/>
  <c r="W14"/>
  <c r="X14"/>
  <c r="O15"/>
  <c r="S15"/>
  <c r="P15" s="1"/>
  <c r="T15"/>
  <c r="U15"/>
  <c r="W15"/>
  <c r="X15"/>
  <c r="O16"/>
  <c r="S16"/>
  <c r="P16" s="1"/>
  <c r="T16"/>
  <c r="U16"/>
  <c r="W16"/>
  <c r="X16"/>
  <c r="O17"/>
  <c r="S17"/>
  <c r="P17" s="1"/>
  <c r="T17"/>
  <c r="U17"/>
  <c r="W17"/>
  <c r="X17"/>
  <c r="O18"/>
  <c r="S18"/>
  <c r="P18" s="1"/>
  <c r="T18"/>
  <c r="U18"/>
  <c r="W18"/>
  <c r="X18"/>
  <c r="O19"/>
  <c r="S19"/>
  <c r="P19" s="1"/>
  <c r="T19"/>
  <c r="U19"/>
  <c r="Q19" s="1"/>
  <c r="W19"/>
  <c r="X19"/>
  <c r="O20"/>
  <c r="S20"/>
  <c r="P20" s="1"/>
  <c r="T20"/>
  <c r="U20"/>
  <c r="W20"/>
  <c r="X20"/>
  <c r="O2" i="1"/>
  <c r="S2"/>
  <c r="T2"/>
  <c r="U2"/>
  <c r="W2"/>
  <c r="X2"/>
  <c r="O3"/>
  <c r="S3"/>
  <c r="T3"/>
  <c r="U3"/>
  <c r="W3"/>
  <c r="X3"/>
  <c r="O4"/>
  <c r="S4"/>
  <c r="T4"/>
  <c r="U4"/>
  <c r="Q4" s="1"/>
  <c r="W4"/>
  <c r="X4"/>
  <c r="O5"/>
  <c r="S5"/>
  <c r="P5" s="1"/>
  <c r="T5"/>
  <c r="U5"/>
  <c r="W5"/>
  <c r="X5"/>
  <c r="O6"/>
  <c r="Q6"/>
  <c r="S6"/>
  <c r="T6"/>
  <c r="U6"/>
  <c r="W6"/>
  <c r="X6"/>
  <c r="O7"/>
  <c r="S7"/>
  <c r="T7"/>
  <c r="U7"/>
  <c r="W7"/>
  <c r="X7"/>
  <c r="O8"/>
  <c r="S8"/>
  <c r="Q8" s="1"/>
  <c r="T8"/>
  <c r="U8"/>
  <c r="W8"/>
  <c r="X8"/>
  <c r="O9"/>
  <c r="S9"/>
  <c r="P9" s="1"/>
  <c r="T9"/>
  <c r="U9"/>
  <c r="W9"/>
  <c r="X9"/>
  <c r="O10"/>
  <c r="Q10"/>
  <c r="S10"/>
  <c r="T10"/>
  <c r="U10"/>
  <c r="W10"/>
  <c r="X10"/>
  <c r="O11"/>
  <c r="S11"/>
  <c r="T11"/>
  <c r="U11"/>
  <c r="W11"/>
  <c r="X11"/>
  <c r="O12"/>
  <c r="S12"/>
  <c r="Q12" s="1"/>
  <c r="T12"/>
  <c r="U12"/>
  <c r="W12"/>
  <c r="X12"/>
  <c r="O13"/>
  <c r="S13"/>
  <c r="P13" s="1"/>
  <c r="T13"/>
  <c r="U13"/>
  <c r="W13"/>
  <c r="X13"/>
  <c r="O14"/>
  <c r="Q14"/>
  <c r="S14"/>
  <c r="T14"/>
  <c r="U14"/>
  <c r="W14"/>
  <c r="X14"/>
  <c r="O15"/>
  <c r="S15"/>
  <c r="T15"/>
  <c r="U15"/>
  <c r="W15"/>
  <c r="X15"/>
  <c r="O16"/>
  <c r="S16"/>
  <c r="Q16" s="1"/>
  <c r="T16"/>
  <c r="U16"/>
  <c r="W16"/>
  <c r="X16"/>
  <c r="O17"/>
  <c r="S17"/>
  <c r="P17" s="1"/>
  <c r="T17"/>
  <c r="U17"/>
  <c r="W17"/>
  <c r="X17"/>
  <c r="O18"/>
  <c r="Q18"/>
  <c r="S18"/>
  <c r="T18"/>
  <c r="U18"/>
  <c r="W18"/>
  <c r="X18"/>
  <c r="O19"/>
  <c r="S19"/>
  <c r="T19"/>
  <c r="U19"/>
  <c r="W19"/>
  <c r="X19"/>
  <c r="O20"/>
  <c r="S20"/>
  <c r="Q20" s="1"/>
  <c r="T20"/>
  <c r="U20"/>
  <c r="W20"/>
  <c r="X20"/>
  <c r="O21"/>
  <c r="S21"/>
  <c r="P21" s="1"/>
  <c r="T21"/>
  <c r="U21"/>
  <c r="W21"/>
  <c r="X21"/>
  <c r="O22"/>
  <c r="Q22"/>
  <c r="S22"/>
  <c r="T22"/>
  <c r="U22"/>
  <c r="W22"/>
  <c r="X22"/>
  <c r="U2" i="11" l="1"/>
  <c r="U2" i="10"/>
  <c r="U21" i="9"/>
  <c r="V20"/>
  <c r="U19"/>
  <c r="V18"/>
  <c r="U17"/>
  <c r="V16"/>
  <c r="U15"/>
  <c r="V14"/>
  <c r="U13"/>
  <c r="V12"/>
  <c r="U11"/>
  <c r="V10"/>
  <c r="U9"/>
  <c r="V8"/>
  <c r="U7"/>
  <c r="V6"/>
  <c r="U5"/>
  <c r="V4"/>
  <c r="U3"/>
  <c r="V20" i="11"/>
  <c r="V19"/>
  <c r="V18"/>
  <c r="V17"/>
  <c r="V16"/>
  <c r="V15"/>
  <c r="V14"/>
  <c r="V13"/>
  <c r="V12"/>
  <c r="V11"/>
  <c r="V10"/>
  <c r="V9"/>
  <c r="V8"/>
  <c r="V7"/>
  <c r="V6"/>
  <c r="V5"/>
  <c r="V4"/>
  <c r="V3"/>
  <c r="V20" i="10"/>
  <c r="V19"/>
  <c r="V17"/>
  <c r="V16"/>
  <c r="V15"/>
  <c r="V14"/>
  <c r="V13"/>
  <c r="V12"/>
  <c r="V11"/>
  <c r="V8"/>
  <c r="V7"/>
  <c r="V6"/>
  <c r="V5"/>
  <c r="V4"/>
  <c r="V3"/>
  <c r="U2" i="9"/>
  <c r="P18" i="8"/>
  <c r="Q17"/>
  <c r="P16"/>
  <c r="Q15"/>
  <c r="P14"/>
  <c r="Q13"/>
  <c r="P12"/>
  <c r="Q11"/>
  <c r="P10"/>
  <c r="Q9"/>
  <c r="P8"/>
  <c r="Q6"/>
  <c r="Q5"/>
  <c r="Q4"/>
  <c r="Q3"/>
  <c r="Q2"/>
  <c r="P3" i="7"/>
  <c r="P2"/>
  <c r="Q27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3"/>
  <c r="Q2"/>
  <c r="Q15" i="4"/>
  <c r="Q14"/>
  <c r="Q13"/>
  <c r="Q12"/>
  <c r="Q11"/>
  <c r="Q10"/>
  <c r="Q9"/>
  <c r="Q8"/>
  <c r="Q7"/>
  <c r="Q6"/>
  <c r="Q5"/>
  <c r="Q4"/>
  <c r="Q3"/>
  <c r="P16" i="3"/>
  <c r="Q15"/>
  <c r="P14"/>
  <c r="Q13"/>
  <c r="P12"/>
  <c r="Q11"/>
  <c r="P10"/>
  <c r="Q9"/>
  <c r="P8"/>
  <c r="Q7"/>
  <c r="P6"/>
  <c r="Q5"/>
  <c r="P4"/>
  <c r="Q3"/>
  <c r="Q2"/>
  <c r="P2"/>
  <c r="W2"/>
  <c r="P2" i="6"/>
  <c r="P4" i="2"/>
  <c r="P3"/>
  <c r="P2"/>
  <c r="Q20"/>
  <c r="Q18"/>
  <c r="Q17"/>
  <c r="Q16"/>
  <c r="Q15"/>
  <c r="Q14"/>
  <c r="Q11"/>
  <c r="Q10"/>
  <c r="Q9"/>
  <c r="Q8"/>
  <c r="Q7"/>
  <c r="Q6"/>
  <c r="Q5"/>
  <c r="Q3"/>
  <c r="Q2"/>
  <c r="P19" i="1"/>
  <c r="P15"/>
  <c r="P11"/>
  <c r="P7"/>
  <c r="Q3"/>
  <c r="P22"/>
  <c r="Q21"/>
  <c r="P20"/>
  <c r="Q19"/>
  <c r="P18"/>
  <c r="Q17"/>
  <c r="P16"/>
  <c r="Q15"/>
  <c r="P14"/>
  <c r="Q13"/>
  <c r="P12"/>
  <c r="Q11"/>
  <c r="P10"/>
  <c r="Q9"/>
  <c r="P8"/>
  <c r="Q7"/>
  <c r="P6"/>
  <c r="Q5"/>
  <c r="P4"/>
  <c r="P2"/>
  <c r="P3"/>
  <c r="Q2"/>
</calcChain>
</file>

<file path=xl/sharedStrings.xml><?xml version="1.0" encoding="utf-8"?>
<sst xmlns="http://schemas.openxmlformats.org/spreadsheetml/2006/main" count="384" uniqueCount="102">
  <si>
    <t>StarNo</t>
  </si>
  <si>
    <t xml:space="preserve"> M(R)</t>
  </si>
  <si>
    <t xml:space="preserve"> M(B)</t>
  </si>
  <si>
    <t xml:space="preserve"> I</t>
  </si>
  <si>
    <t xml:space="preserve"> ErrI</t>
  </si>
  <si>
    <t xml:space="preserve"> A</t>
  </si>
  <si>
    <t xml:space="preserve"> ErrA</t>
  </si>
  <si>
    <t xml:space="preserve"> R</t>
  </si>
  <si>
    <t xml:space="preserve"> ErrR</t>
  </si>
  <si>
    <t xml:space="preserve"> NumMea</t>
  </si>
  <si>
    <t xml:space="preserve"> NumSaturated</t>
  </si>
  <si>
    <t xml:space="preserve"> PsfNumInt</t>
  </si>
  <si>
    <t xml:space="preserve"> PsfNumIntR</t>
  </si>
  <si>
    <t>B-R</t>
  </si>
  <si>
    <t>Delta M App</t>
  </si>
  <si>
    <t>Delta M PSF</t>
  </si>
  <si>
    <t>Delta M(R)</t>
  </si>
  <si>
    <t>Delta M(I)</t>
  </si>
  <si>
    <t>Delta M(Psf)</t>
  </si>
  <si>
    <t>Err Delta M(I)</t>
  </si>
  <si>
    <t>Err Delta M(Psf)</t>
  </si>
  <si>
    <t>M(R)(0)</t>
  </si>
  <si>
    <t>I(0)</t>
  </si>
  <si>
    <t>PsfNumInt(0)</t>
  </si>
  <si>
    <t>I(0) Err</t>
  </si>
  <si>
    <t>PSF(0) Err</t>
  </si>
  <si>
    <t>CMC14</t>
  </si>
  <si>
    <t xml:space="preserve"> M(R 3U)</t>
  </si>
  <si>
    <t xml:space="preserve"> M(B 3U)</t>
  </si>
  <si>
    <t>r'</t>
  </si>
  <si>
    <t>J</t>
  </si>
  <si>
    <t>Ks</t>
  </si>
  <si>
    <t>185529.1-195212</t>
  </si>
  <si>
    <t>185437.5-194829</t>
  </si>
  <si>
    <t>185504.1-193942</t>
  </si>
  <si>
    <t>185436.0-194643</t>
  </si>
  <si>
    <t>185433.6-195458</t>
  </si>
  <si>
    <t>185509.8-194234</t>
  </si>
  <si>
    <t>185522.3-194341</t>
  </si>
  <si>
    <t>185458.9-200104</t>
  </si>
  <si>
    <t>185450.8-194715</t>
  </si>
  <si>
    <t>185428.8-195209</t>
  </si>
  <si>
    <t>185514.1-195021</t>
  </si>
  <si>
    <t>185436.9-194326</t>
  </si>
  <si>
    <t>185430.2-195721</t>
  </si>
  <si>
    <t>185519.4-200200</t>
  </si>
  <si>
    <t>185457.4-194319</t>
  </si>
  <si>
    <t>185444.2-193900</t>
  </si>
  <si>
    <t>185438.0-195138</t>
  </si>
  <si>
    <t>185521.5-195135</t>
  </si>
  <si>
    <t>185439.0-195857</t>
  </si>
  <si>
    <t>185432.2-195130</t>
  </si>
  <si>
    <t>V</t>
  </si>
  <si>
    <t>M(V)(0)</t>
  </si>
  <si>
    <t>UCAC3</t>
  </si>
  <si>
    <t>141-0360513</t>
  </si>
  <si>
    <t>141-0359088</t>
  </si>
  <si>
    <t>141-0359847</t>
  </si>
  <si>
    <t>141-0359039</t>
  </si>
  <si>
    <t>141-0358982</t>
  </si>
  <si>
    <t>141-0359998</t>
  </si>
  <si>
    <t>141-0360342</t>
  </si>
  <si>
    <t>140-0363773</t>
  </si>
  <si>
    <t>141-0359464</t>
  </si>
  <si>
    <t>141-0358863</t>
  </si>
  <si>
    <t>141-0360120</t>
  </si>
  <si>
    <t>141-0359064</t>
  </si>
  <si>
    <t>141-0358901</t>
  </si>
  <si>
    <t>140-0364233</t>
  </si>
  <si>
    <t>141-0359670</t>
  </si>
  <si>
    <t>141-0359269</t>
  </si>
  <si>
    <t>141-0359111</t>
  </si>
  <si>
    <t>141-0360318</t>
  </si>
  <si>
    <t>141-0359135</t>
  </si>
  <si>
    <t>141-0358952</t>
  </si>
  <si>
    <t>185410.9-194348</t>
  </si>
  <si>
    <t>185333.8-193516</t>
  </si>
  <si>
    <t>185344.2-194059</t>
  </si>
  <si>
    <t>185428.9-193145</t>
  </si>
  <si>
    <t>185405.1-193801</t>
  </si>
  <si>
    <t>185337.5-193024</t>
  </si>
  <si>
    <t>185314.8-194441</t>
  </si>
  <si>
    <t>185420.5-192948</t>
  </si>
  <si>
    <t>185302.4-194405</t>
  </si>
  <si>
    <t>185352.4-194022</t>
  </si>
  <si>
    <t>185420.2-192450</t>
  </si>
  <si>
    <t>185318.7-194703</t>
  </si>
  <si>
    <t>185322.0-193707</t>
  </si>
  <si>
    <t>185330.0-194423</t>
  </si>
  <si>
    <t>185337.2-194043</t>
  </si>
  <si>
    <t>185339.3-192607</t>
  </si>
  <si>
    <t>185424.3-193630</t>
  </si>
  <si>
    <t>185404.1-192817</t>
  </si>
  <si>
    <t>185322.5-193241</t>
  </si>
  <si>
    <t>185433.3-195329</t>
  </si>
  <si>
    <t>185419.8-195707</t>
  </si>
  <si>
    <t>185358.6-195428</t>
  </si>
  <si>
    <t>185439.5-200420</t>
  </si>
  <si>
    <t>185407.7-195246</t>
  </si>
  <si>
    <t>185447.3-195148</t>
  </si>
  <si>
    <t>185518.0-194656</t>
  </si>
  <si>
    <t>185351.3-195727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</si>
</sst>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'NOF-1'!$O$2:$O$22</c:f>
              <c:numCache>
                <c:formatCode>General</c:formatCode>
                <c:ptCount val="21"/>
                <c:pt idx="0">
                  <c:v>1.7880000000000003</c:v>
                </c:pt>
                <c:pt idx="1">
                  <c:v>0.26099999999999923</c:v>
                </c:pt>
                <c:pt idx="2">
                  <c:v>0.5990000000000002</c:v>
                </c:pt>
                <c:pt idx="3">
                  <c:v>1.5570000000000004</c:v>
                </c:pt>
                <c:pt idx="4">
                  <c:v>0.48499999999999943</c:v>
                </c:pt>
                <c:pt idx="5">
                  <c:v>1.0289999999999999</c:v>
                </c:pt>
                <c:pt idx="6">
                  <c:v>0.33999999999999986</c:v>
                </c:pt>
                <c:pt idx="7">
                  <c:v>2.3200000000000003</c:v>
                </c:pt>
                <c:pt idx="8">
                  <c:v>0.96900000000000119</c:v>
                </c:pt>
                <c:pt idx="9">
                  <c:v>0.71999999999999886</c:v>
                </c:pt>
                <c:pt idx="10">
                  <c:v>1.5040000000000013</c:v>
                </c:pt>
                <c:pt idx="11">
                  <c:v>0.86399999999999899</c:v>
                </c:pt>
                <c:pt idx="12">
                  <c:v>5.5999999999999162E-2</c:v>
                </c:pt>
                <c:pt idx="13">
                  <c:v>0.75200000000000067</c:v>
                </c:pt>
                <c:pt idx="14">
                  <c:v>0.59700000000000131</c:v>
                </c:pt>
                <c:pt idx="15">
                  <c:v>2.33</c:v>
                </c:pt>
                <c:pt idx="16">
                  <c:v>0.15200000000000102</c:v>
                </c:pt>
                <c:pt idx="17">
                  <c:v>1.2650000000000006</c:v>
                </c:pt>
                <c:pt idx="18">
                  <c:v>2.5319999999999983</c:v>
                </c:pt>
                <c:pt idx="19">
                  <c:v>2.3940000000000001</c:v>
                </c:pt>
                <c:pt idx="20">
                  <c:v>1.5799999999999992</c:v>
                </c:pt>
              </c:numCache>
            </c:numRef>
          </c:xVal>
          <c:yVal>
            <c:numRef>
              <c:f>'NOF-1'!$Q$2:$Q$22</c:f>
              <c:numCache>
                <c:formatCode>General</c:formatCode>
                <c:ptCount val="21"/>
                <c:pt idx="0">
                  <c:v>-0.84454328483234686</c:v>
                </c:pt>
                <c:pt idx="1">
                  <c:v>-0.81587875703068669</c:v>
                </c:pt>
                <c:pt idx="2">
                  <c:v>-0.8418871247541091</c:v>
                </c:pt>
                <c:pt idx="3">
                  <c:v>-0.44623932016541534</c:v>
                </c:pt>
                <c:pt idx="4">
                  <c:v>-0.77790307303257311</c:v>
                </c:pt>
                <c:pt idx="5">
                  <c:v>-0.5991592181683032</c:v>
                </c:pt>
                <c:pt idx="6">
                  <c:v>-0.73201627867775976</c:v>
                </c:pt>
                <c:pt idx="7">
                  <c:v>-0.34201263085640132</c:v>
                </c:pt>
                <c:pt idx="8">
                  <c:v>-0.42447024239685227</c:v>
                </c:pt>
                <c:pt idx="9">
                  <c:v>-0.40138755956857075</c:v>
                </c:pt>
                <c:pt idx="10">
                  <c:v>-0.4370985383992041</c:v>
                </c:pt>
                <c:pt idx="11">
                  <c:v>-0.42005207478768991</c:v>
                </c:pt>
                <c:pt idx="12">
                  <c:v>-1.0706189167586349</c:v>
                </c:pt>
                <c:pt idx="13">
                  <c:v>-1.2503255129594395</c:v>
                </c:pt>
                <c:pt idx="14">
                  <c:v>-1.2788365517999303</c:v>
                </c:pt>
                <c:pt idx="15">
                  <c:v>-0.19066509260237297</c:v>
                </c:pt>
                <c:pt idx="16">
                  <c:v>-1.3037720736545051</c:v>
                </c:pt>
                <c:pt idx="17">
                  <c:v>-0.19345698278358636</c:v>
                </c:pt>
                <c:pt idx="18">
                  <c:v>0.16777535506241037</c:v>
                </c:pt>
                <c:pt idx="19">
                  <c:v>-0.25580487526670304</c:v>
                </c:pt>
                <c:pt idx="20">
                  <c:v>1.4285993656085516E-2</c:v>
                </c:pt>
              </c:numCache>
            </c:numRef>
          </c:yVal>
        </c:ser>
        <c:axId val="63667584"/>
        <c:axId val="63682432"/>
      </c:scatterChart>
      <c:valAx>
        <c:axId val="6366758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Field1,  Unfiltered, PSF Photometry</a:t>
                </a:r>
              </a:p>
            </c:rich>
          </c:tx>
        </c:title>
        <c:numFmt formatCode="General" sourceLinked="1"/>
        <c:tickLblPos val="nextTo"/>
        <c:crossAx val="63682432"/>
        <c:crosses val="autoZero"/>
        <c:crossBetween val="midCat"/>
      </c:valAx>
      <c:valAx>
        <c:axId val="63682432"/>
        <c:scaling>
          <c:orientation val="minMax"/>
          <c:max val="1"/>
          <c:min val="-2"/>
        </c:scaling>
        <c:axPos val="l"/>
        <c:majorGridlines/>
        <c:minorGridlines/>
        <c:numFmt formatCode="General" sourceLinked="1"/>
        <c:tickLblPos val="nextTo"/>
        <c:crossAx val="63667584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'YIRB-1'!$O$2:$O$11</c:f>
              <c:numCache>
                <c:formatCode>General</c:formatCode>
                <c:ptCount val="10"/>
                <c:pt idx="0">
                  <c:v>0.86399999999999899</c:v>
                </c:pt>
                <c:pt idx="1">
                  <c:v>5.5999999999999162E-2</c:v>
                </c:pt>
                <c:pt idx="2">
                  <c:v>0.59700000000000131</c:v>
                </c:pt>
                <c:pt idx="3">
                  <c:v>-0.4610000000000003</c:v>
                </c:pt>
                <c:pt idx="4">
                  <c:v>0.15200000000000102</c:v>
                </c:pt>
                <c:pt idx="5">
                  <c:v>1.2650000000000006</c:v>
                </c:pt>
                <c:pt idx="6">
                  <c:v>0.77099999999999902</c:v>
                </c:pt>
                <c:pt idx="7">
                  <c:v>2.3940000000000001</c:v>
                </c:pt>
                <c:pt idx="8">
                  <c:v>1.5799999999999992</c:v>
                </c:pt>
                <c:pt idx="9">
                  <c:v>1.5229999999999997</c:v>
                </c:pt>
              </c:numCache>
            </c:numRef>
          </c:xVal>
          <c:yVal>
            <c:numRef>
              <c:f>'YIRB-1'!$P$2:$P$11</c:f>
              <c:numCache>
                <c:formatCode>General</c:formatCode>
                <c:ptCount val="10"/>
                <c:pt idx="0">
                  <c:v>1.6018846961166773</c:v>
                </c:pt>
                <c:pt idx="1">
                  <c:v>1.2165894185338129</c:v>
                </c:pt>
                <c:pt idx="2">
                  <c:v>1.1292044804305714</c:v>
                </c:pt>
                <c:pt idx="3">
                  <c:v>0.59711443876208925</c:v>
                </c:pt>
                <c:pt idx="4">
                  <c:v>0.90214597154166398</c:v>
                </c:pt>
                <c:pt idx="5">
                  <c:v>2.0089630651462578</c:v>
                </c:pt>
                <c:pt idx="6">
                  <c:v>1.3022562466898613</c:v>
                </c:pt>
                <c:pt idx="7">
                  <c:v>2.4639313388131541</c:v>
                </c:pt>
                <c:pt idx="8">
                  <c:v>2.4411587207763255</c:v>
                </c:pt>
                <c:pt idx="9">
                  <c:v>2.3616947196765725</c:v>
                </c:pt>
              </c:numCache>
            </c:numRef>
          </c:yVal>
        </c:ser>
        <c:axId val="64630144"/>
        <c:axId val="64636416"/>
      </c:scatterChart>
      <c:valAx>
        <c:axId val="64630144"/>
        <c:scaling>
          <c:orientation val="minMax"/>
        </c:scaling>
        <c:axPos val="b"/>
        <c:majorGridlines/>
        <c:minorGridlines/>
        <c:title/>
        <c:numFmt formatCode="General" sourceLinked="1"/>
        <c:tickLblPos val="nextTo"/>
        <c:crossAx val="64636416"/>
        <c:crosses val="autoZero"/>
        <c:crossBetween val="midCat"/>
      </c:valAx>
      <c:valAx>
        <c:axId val="64636416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64630144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'YIRB-2'!$O$2:$O$10</c:f>
              <c:numCache>
                <c:formatCode>General</c:formatCode>
                <c:ptCount val="9"/>
                <c:pt idx="0">
                  <c:v>0.55000000000000071</c:v>
                </c:pt>
                <c:pt idx="1">
                  <c:v>-0.35100000000000087</c:v>
                </c:pt>
                <c:pt idx="2">
                  <c:v>0.15599999999999881</c:v>
                </c:pt>
                <c:pt idx="3">
                  <c:v>1.1349999999999998</c:v>
                </c:pt>
                <c:pt idx="4">
                  <c:v>0.66199999999999903</c:v>
                </c:pt>
                <c:pt idx="5">
                  <c:v>1.5380000000000003</c:v>
                </c:pt>
                <c:pt idx="6">
                  <c:v>2.7879999999999985</c:v>
                </c:pt>
                <c:pt idx="7">
                  <c:v>1.6240000000000006</c:v>
                </c:pt>
                <c:pt idx="8">
                  <c:v>1.6970000000000001</c:v>
                </c:pt>
              </c:numCache>
            </c:numRef>
          </c:xVal>
          <c:yVal>
            <c:numRef>
              <c:f>'YIRB-2'!$Q$2:$Q$10</c:f>
              <c:numCache>
                <c:formatCode>General</c:formatCode>
                <c:ptCount val="9"/>
                <c:pt idx="0">
                  <c:v>1.8771240694627469</c:v>
                </c:pt>
                <c:pt idx="1">
                  <c:v>0.7801099369179525</c:v>
                </c:pt>
                <c:pt idx="2">
                  <c:v>1.4823358685179855</c:v>
                </c:pt>
                <c:pt idx="3">
                  <c:v>1.5482859432474854</c:v>
                </c:pt>
                <c:pt idx="4">
                  <c:v>2.2288192356095333</c:v>
                </c:pt>
                <c:pt idx="5">
                  <c:v>2.64793982345088</c:v>
                </c:pt>
                <c:pt idx="6">
                  <c:v>3.3052600484947714</c:v>
                </c:pt>
                <c:pt idx="7">
                  <c:v>3.0451581644767902</c:v>
                </c:pt>
                <c:pt idx="8">
                  <c:v>3.4513121383808372</c:v>
                </c:pt>
              </c:numCache>
            </c:numRef>
          </c:yVal>
        </c:ser>
        <c:axId val="64709376"/>
        <c:axId val="64711296"/>
      </c:scatterChart>
      <c:valAx>
        <c:axId val="6470937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Field2,  Y+IRB Filtered, PSF Photometry</a:t>
                </a:r>
              </a:p>
            </c:rich>
          </c:tx>
        </c:title>
        <c:numFmt formatCode="General" sourceLinked="1"/>
        <c:tickLblPos val="nextTo"/>
        <c:crossAx val="64711296"/>
        <c:crosses val="autoZero"/>
        <c:crossBetween val="midCat"/>
      </c:valAx>
      <c:valAx>
        <c:axId val="64711296"/>
        <c:scaling>
          <c:orientation val="minMax"/>
          <c:max val="3.5"/>
          <c:min val="0.5"/>
        </c:scaling>
        <c:axPos val="l"/>
        <c:majorGridlines/>
        <c:minorGridlines/>
        <c:numFmt formatCode="General" sourceLinked="1"/>
        <c:tickLblPos val="nextTo"/>
        <c:crossAx val="64709376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'YIRB-2'!$O$2:$O$10</c:f>
              <c:numCache>
                <c:formatCode>General</c:formatCode>
                <c:ptCount val="9"/>
                <c:pt idx="0">
                  <c:v>0.55000000000000071</c:v>
                </c:pt>
                <c:pt idx="1">
                  <c:v>-0.35100000000000087</c:v>
                </c:pt>
                <c:pt idx="2">
                  <c:v>0.15599999999999881</c:v>
                </c:pt>
                <c:pt idx="3">
                  <c:v>1.1349999999999998</c:v>
                </c:pt>
                <c:pt idx="4">
                  <c:v>0.66199999999999903</c:v>
                </c:pt>
                <c:pt idx="5">
                  <c:v>1.5380000000000003</c:v>
                </c:pt>
                <c:pt idx="6">
                  <c:v>2.7879999999999985</c:v>
                </c:pt>
                <c:pt idx="7">
                  <c:v>1.6240000000000006</c:v>
                </c:pt>
                <c:pt idx="8">
                  <c:v>1.6970000000000001</c:v>
                </c:pt>
              </c:numCache>
            </c:numRef>
          </c:xVal>
          <c:yVal>
            <c:numRef>
              <c:f>'YIRB-2'!$P$2:$P$10</c:f>
              <c:numCache>
                <c:formatCode>General</c:formatCode>
                <c:ptCount val="9"/>
                <c:pt idx="0">
                  <c:v>2.0830420145083579</c:v>
                </c:pt>
                <c:pt idx="1">
                  <c:v>0.97355822334949771</c:v>
                </c:pt>
                <c:pt idx="2">
                  <c:v>1.4935127467750462</c:v>
                </c:pt>
                <c:pt idx="3">
                  <c:v>1.6446272602561827</c:v>
                </c:pt>
                <c:pt idx="4">
                  <c:v>2.2771764067345952</c:v>
                </c:pt>
                <c:pt idx="5">
                  <c:v>2.6803282123221557</c:v>
                </c:pt>
                <c:pt idx="6">
                  <c:v>3.3949473432683703</c:v>
                </c:pt>
                <c:pt idx="7">
                  <c:v>3.083188963121188</c:v>
                </c:pt>
                <c:pt idx="8">
                  <c:v>3.401729465656711</c:v>
                </c:pt>
              </c:numCache>
            </c:numRef>
          </c:yVal>
        </c:ser>
        <c:axId val="64751104"/>
        <c:axId val="64753024"/>
      </c:scatterChart>
      <c:valAx>
        <c:axId val="64751104"/>
        <c:scaling>
          <c:orientation val="minMax"/>
        </c:scaling>
        <c:axPos val="b"/>
        <c:majorGridlines/>
        <c:minorGridlines/>
        <c:title/>
        <c:numFmt formatCode="General" sourceLinked="1"/>
        <c:tickLblPos val="nextTo"/>
        <c:crossAx val="64753024"/>
        <c:crosses val="autoZero"/>
        <c:crossBetween val="midCat"/>
      </c:valAx>
      <c:valAx>
        <c:axId val="64753024"/>
        <c:scaling>
          <c:orientation val="minMax"/>
          <c:max val="3.5"/>
          <c:min val="0.5"/>
        </c:scaling>
        <c:axPos val="l"/>
        <c:majorGridlines/>
        <c:minorGridlines/>
        <c:numFmt formatCode="General" sourceLinked="1"/>
        <c:tickLblPos val="nextTo"/>
        <c:crossAx val="64751104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5185955818022745"/>
                  <c:y val="-5.3617308253135022E-2"/>
                </c:manualLayout>
              </c:layout>
              <c:numFmt formatCode="General" sourceLinked="0"/>
            </c:trendlineLbl>
          </c:trendline>
          <c:xVal>
            <c:numRef>
              <c:f>'PC164-NOF'!$O$2:$O$27</c:f>
              <c:numCache>
                <c:formatCode>General</c:formatCode>
                <c:ptCount val="26"/>
                <c:pt idx="0">
                  <c:v>0.59600000000000009</c:v>
                </c:pt>
                <c:pt idx="1">
                  <c:v>0.26099999999999923</c:v>
                </c:pt>
                <c:pt idx="2">
                  <c:v>0.65799999999999947</c:v>
                </c:pt>
                <c:pt idx="3">
                  <c:v>0.5990000000000002</c:v>
                </c:pt>
                <c:pt idx="4">
                  <c:v>1.5570000000000004</c:v>
                </c:pt>
                <c:pt idx="5">
                  <c:v>0.48499999999999943</c:v>
                </c:pt>
                <c:pt idx="6">
                  <c:v>0.33999999999999986</c:v>
                </c:pt>
                <c:pt idx="7">
                  <c:v>1.3800000000000008</c:v>
                </c:pt>
                <c:pt idx="8">
                  <c:v>2.3200000000000003</c:v>
                </c:pt>
                <c:pt idx="9">
                  <c:v>0.96900000000000119</c:v>
                </c:pt>
                <c:pt idx="10">
                  <c:v>0.71999999999999886</c:v>
                </c:pt>
                <c:pt idx="11">
                  <c:v>1.7690000000000001</c:v>
                </c:pt>
                <c:pt idx="12">
                  <c:v>0.44600000000000151</c:v>
                </c:pt>
                <c:pt idx="13">
                  <c:v>1.5040000000000013</c:v>
                </c:pt>
                <c:pt idx="14">
                  <c:v>0.86399999999999899</c:v>
                </c:pt>
                <c:pt idx="15">
                  <c:v>5.5999999999999162E-2</c:v>
                </c:pt>
                <c:pt idx="16">
                  <c:v>0.59700000000000131</c:v>
                </c:pt>
                <c:pt idx="17">
                  <c:v>-0.4610000000000003</c:v>
                </c:pt>
                <c:pt idx="18">
                  <c:v>2.33</c:v>
                </c:pt>
                <c:pt idx="19">
                  <c:v>0.15200000000000102</c:v>
                </c:pt>
                <c:pt idx="20">
                  <c:v>1.2650000000000006</c:v>
                </c:pt>
                <c:pt idx="21">
                  <c:v>-1.2759999999999998</c:v>
                </c:pt>
                <c:pt idx="22">
                  <c:v>2.3940000000000001</c:v>
                </c:pt>
                <c:pt idx="23">
                  <c:v>1.5799999999999992</c:v>
                </c:pt>
                <c:pt idx="24">
                  <c:v>1.5229999999999997</c:v>
                </c:pt>
                <c:pt idx="25">
                  <c:v>1.5270000000000001</c:v>
                </c:pt>
              </c:numCache>
            </c:numRef>
          </c:xVal>
          <c:yVal>
            <c:numRef>
              <c:f>'PC164-NOF'!$P$2:$P$27</c:f>
              <c:numCache>
                <c:formatCode>General</c:formatCode>
                <c:ptCount val="26"/>
                <c:pt idx="0">
                  <c:v>0.22246044412245958</c:v>
                </c:pt>
                <c:pt idx="1">
                  <c:v>0.67084468289647603</c:v>
                </c:pt>
                <c:pt idx="2">
                  <c:v>0.66659643499946064</c:v>
                </c:pt>
                <c:pt idx="3">
                  <c:v>0.83724554850937594</c:v>
                </c:pt>
                <c:pt idx="4">
                  <c:v>0.91838081812617034</c:v>
                </c:pt>
                <c:pt idx="5">
                  <c:v>0.82747870498941012</c:v>
                </c:pt>
                <c:pt idx="6">
                  <c:v>0.83736938373249359</c:v>
                </c:pt>
                <c:pt idx="7">
                  <c:v>0.92849406383371402</c:v>
                </c:pt>
                <c:pt idx="8">
                  <c:v>0.69618132076474382</c:v>
                </c:pt>
                <c:pt idx="9">
                  <c:v>0.88627988699370164</c:v>
                </c:pt>
                <c:pt idx="10">
                  <c:v>1.1291967140192476</c:v>
                </c:pt>
                <c:pt idx="11">
                  <c:v>1.2521020205727833</c:v>
                </c:pt>
                <c:pt idx="12">
                  <c:v>0.92251974957173211</c:v>
                </c:pt>
                <c:pt idx="13">
                  <c:v>1.3731466244855177</c:v>
                </c:pt>
                <c:pt idx="14">
                  <c:v>1.0626379301546791</c:v>
                </c:pt>
                <c:pt idx="15">
                  <c:v>0.27131918357208207</c:v>
                </c:pt>
                <c:pt idx="16">
                  <c:v>0.2727729664896934</c:v>
                </c:pt>
                <c:pt idx="17">
                  <c:v>-0.1956986421241016</c:v>
                </c:pt>
                <c:pt idx="18">
                  <c:v>1.4884355070417428</c:v>
                </c:pt>
                <c:pt idx="19">
                  <c:v>0.17569811472948516</c:v>
                </c:pt>
                <c:pt idx="20">
                  <c:v>1.3016170775776335</c:v>
                </c:pt>
                <c:pt idx="21">
                  <c:v>-0.36063513251153623</c:v>
                </c:pt>
                <c:pt idx="22">
                  <c:v>1.2487605171369829</c:v>
                </c:pt>
                <c:pt idx="23">
                  <c:v>1.5944495823311584</c:v>
                </c:pt>
                <c:pt idx="24">
                  <c:v>1.5371181997174901</c:v>
                </c:pt>
                <c:pt idx="25">
                  <c:v>1.5574889150259619</c:v>
                </c:pt>
              </c:numCache>
            </c:numRef>
          </c:yVal>
        </c:ser>
        <c:axId val="64802816"/>
        <c:axId val="64804736"/>
      </c:scatterChart>
      <c:valAx>
        <c:axId val="64802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Unfiltered, Aperture  Photometry</a:t>
                </a:r>
              </a:p>
            </c:rich>
          </c:tx>
        </c:title>
        <c:numFmt formatCode="General" sourceLinked="1"/>
        <c:tickLblPos val="nextTo"/>
        <c:crossAx val="64804736"/>
        <c:crosses val="autoZero"/>
        <c:crossBetween val="midCat"/>
      </c:valAx>
      <c:valAx>
        <c:axId val="64804736"/>
        <c:scaling>
          <c:orientation val="minMax"/>
          <c:max val="2"/>
          <c:min val="-1"/>
        </c:scaling>
        <c:axPos val="l"/>
        <c:majorGridlines/>
        <c:minorGridlines/>
        <c:numFmt formatCode="General" sourceLinked="1"/>
        <c:tickLblPos val="nextTo"/>
        <c:crossAx val="64802816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51581780402449695"/>
                  <c:y val="-1.5011300670749485E-2"/>
                </c:manualLayout>
              </c:layout>
              <c:numFmt formatCode="General" sourceLinked="0"/>
            </c:trendlineLbl>
          </c:trendline>
          <c:xVal>
            <c:numRef>
              <c:f>'PC164-IRB'!$O$2:$O$18</c:f>
              <c:numCache>
                <c:formatCode>General</c:formatCode>
                <c:ptCount val="17"/>
                <c:pt idx="0">
                  <c:v>0.26099999999999923</c:v>
                </c:pt>
                <c:pt idx="1">
                  <c:v>0.48499999999999943</c:v>
                </c:pt>
                <c:pt idx="2">
                  <c:v>0.33999999999999986</c:v>
                </c:pt>
                <c:pt idx="3">
                  <c:v>0.96900000000000119</c:v>
                </c:pt>
                <c:pt idx="4">
                  <c:v>0.71999999999999886</c:v>
                </c:pt>
                <c:pt idx="5">
                  <c:v>0.44600000000000151</c:v>
                </c:pt>
                <c:pt idx="6">
                  <c:v>1.5040000000000013</c:v>
                </c:pt>
                <c:pt idx="7">
                  <c:v>0.86399999999999899</c:v>
                </c:pt>
                <c:pt idx="8">
                  <c:v>5.5999999999999162E-2</c:v>
                </c:pt>
                <c:pt idx="9">
                  <c:v>0.59700000000000131</c:v>
                </c:pt>
                <c:pt idx="10">
                  <c:v>-0.4610000000000003</c:v>
                </c:pt>
                <c:pt idx="11">
                  <c:v>0.15200000000000102</c:v>
                </c:pt>
                <c:pt idx="12">
                  <c:v>1.2650000000000006</c:v>
                </c:pt>
                <c:pt idx="13">
                  <c:v>-1.2759999999999998</c:v>
                </c:pt>
                <c:pt idx="14">
                  <c:v>2.3940000000000001</c:v>
                </c:pt>
                <c:pt idx="15">
                  <c:v>1.5799999999999992</c:v>
                </c:pt>
                <c:pt idx="16">
                  <c:v>1.5229999999999997</c:v>
                </c:pt>
              </c:numCache>
            </c:numRef>
          </c:xVal>
          <c:yVal>
            <c:numRef>
              <c:f>'PC164-IRB'!$P$2:$P$18</c:f>
              <c:numCache>
                <c:formatCode>General</c:formatCode>
                <c:ptCount val="17"/>
                <c:pt idx="0">
                  <c:v>0.75539105921061456</c:v>
                </c:pt>
                <c:pt idx="1">
                  <c:v>0.90093727428691395</c:v>
                </c:pt>
                <c:pt idx="2">
                  <c:v>0.94425226629991599</c:v>
                </c:pt>
                <c:pt idx="3">
                  <c:v>0.95903004309912632</c:v>
                </c:pt>
                <c:pt idx="4">
                  <c:v>1.1199541495668939</c:v>
                </c:pt>
                <c:pt idx="5">
                  <c:v>1.0611066479737019</c:v>
                </c:pt>
                <c:pt idx="6">
                  <c:v>0.61984082043749922</c:v>
                </c:pt>
                <c:pt idx="7">
                  <c:v>1.4286791247916106</c:v>
                </c:pt>
                <c:pt idx="8">
                  <c:v>0.49178223880168126</c:v>
                </c:pt>
                <c:pt idx="9">
                  <c:v>0.65765313745846044</c:v>
                </c:pt>
                <c:pt idx="10">
                  <c:v>-2.6185719642970895E-2</c:v>
                </c:pt>
                <c:pt idx="11">
                  <c:v>0.33996041763289497</c:v>
                </c:pt>
                <c:pt idx="12">
                  <c:v>1.5802606775542145</c:v>
                </c:pt>
                <c:pt idx="13">
                  <c:v>-0.19599158919862703</c:v>
                </c:pt>
                <c:pt idx="14">
                  <c:v>2.0527485049456047</c:v>
                </c:pt>
                <c:pt idx="15">
                  <c:v>1.850318583714138</c:v>
                </c:pt>
                <c:pt idx="16">
                  <c:v>1.7144948484633389</c:v>
                </c:pt>
              </c:numCache>
            </c:numRef>
          </c:yVal>
        </c:ser>
        <c:axId val="64997248"/>
        <c:axId val="64823296"/>
      </c:scatterChart>
      <c:valAx>
        <c:axId val="64997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IRB Filtered, Aperture  Photometry</a:t>
                </a:r>
              </a:p>
            </c:rich>
          </c:tx>
        </c:title>
        <c:numFmt formatCode="General" sourceLinked="1"/>
        <c:tickLblPos val="nextTo"/>
        <c:crossAx val="64823296"/>
        <c:crosses val="autoZero"/>
        <c:crossBetween val="midCat"/>
      </c:valAx>
      <c:valAx>
        <c:axId val="64823296"/>
        <c:scaling>
          <c:orientation val="minMax"/>
          <c:min val="-0.5"/>
        </c:scaling>
        <c:axPos val="l"/>
        <c:majorGridlines/>
        <c:minorGridlines/>
        <c:numFmt formatCode="General" sourceLinked="1"/>
        <c:tickLblPos val="nextTo"/>
        <c:crossAx val="64997248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'NOF-1 (V)'!$T$2:$T$21</c:f>
              <c:numCache>
                <c:formatCode>General</c:formatCode>
                <c:ptCount val="20"/>
                <c:pt idx="0">
                  <c:v>1.7880000000000003</c:v>
                </c:pt>
                <c:pt idx="1">
                  <c:v>0.26099999999999923</c:v>
                </c:pt>
                <c:pt idx="2">
                  <c:v>0.5990000000000002</c:v>
                </c:pt>
                <c:pt idx="3">
                  <c:v>1.5570000000000004</c:v>
                </c:pt>
                <c:pt idx="4">
                  <c:v>0.48499999999999943</c:v>
                </c:pt>
                <c:pt idx="5">
                  <c:v>1.0289999999999999</c:v>
                </c:pt>
                <c:pt idx="6">
                  <c:v>0.33999999999999986</c:v>
                </c:pt>
                <c:pt idx="7">
                  <c:v>2.3200000000000003</c:v>
                </c:pt>
                <c:pt idx="8">
                  <c:v>0.96900000000000119</c:v>
                </c:pt>
                <c:pt idx="9">
                  <c:v>0.71999999999999886</c:v>
                </c:pt>
                <c:pt idx="10">
                  <c:v>1.5040000000000013</c:v>
                </c:pt>
                <c:pt idx="11">
                  <c:v>0.86399999999999899</c:v>
                </c:pt>
                <c:pt idx="12">
                  <c:v>5.5999999999999162E-2</c:v>
                </c:pt>
                <c:pt idx="13">
                  <c:v>0.75200000000000067</c:v>
                </c:pt>
                <c:pt idx="14">
                  <c:v>2.33</c:v>
                </c:pt>
                <c:pt idx="15">
                  <c:v>0.15200000000000102</c:v>
                </c:pt>
                <c:pt idx="16">
                  <c:v>1.2650000000000006</c:v>
                </c:pt>
                <c:pt idx="17">
                  <c:v>2.5319999999999983</c:v>
                </c:pt>
                <c:pt idx="18">
                  <c:v>2.3940000000000001</c:v>
                </c:pt>
                <c:pt idx="19">
                  <c:v>1.5799999999999992</c:v>
                </c:pt>
              </c:numCache>
            </c:numRef>
          </c:xVal>
          <c:yVal>
            <c:numRef>
              <c:f>'NOF-1 (V)'!$V$2:$V$21</c:f>
              <c:numCache>
                <c:formatCode>General</c:formatCode>
                <c:ptCount val="20"/>
                <c:pt idx="0">
                  <c:v>0.50465271516765497</c:v>
                </c:pt>
                <c:pt idx="1">
                  <c:v>1.0877222429693152</c:v>
                </c:pt>
                <c:pt idx="2">
                  <c:v>0.95581687524589043</c:v>
                </c:pt>
                <c:pt idx="3">
                  <c:v>0.92997467983458648</c:v>
                </c:pt>
                <c:pt idx="4">
                  <c:v>1.0639519269674285</c:v>
                </c:pt>
                <c:pt idx="5">
                  <c:v>0.94815378183169763</c:v>
                </c:pt>
                <c:pt idx="6">
                  <c:v>1.0509647213222415</c:v>
                </c:pt>
                <c:pt idx="7">
                  <c:v>1.0151673691435992</c:v>
                </c:pt>
                <c:pt idx="8">
                  <c:v>0.95238875760314912</c:v>
                </c:pt>
                <c:pt idx="9">
                  <c:v>1.1625954404314296</c:v>
                </c:pt>
                <c:pt idx="10">
                  <c:v>0.68726946160079549</c:v>
                </c:pt>
                <c:pt idx="11">
                  <c:v>1.1365329252123111</c:v>
                </c:pt>
                <c:pt idx="12">
                  <c:v>1.2584630832413648</c:v>
                </c:pt>
                <c:pt idx="13">
                  <c:v>1.3062734870405599</c:v>
                </c:pt>
                <c:pt idx="14">
                  <c:v>0.35084990739762922</c:v>
                </c:pt>
                <c:pt idx="15">
                  <c:v>1.2834029263454969</c:v>
                </c:pt>
                <c:pt idx="16">
                  <c:v>1.0750250172164133</c:v>
                </c:pt>
                <c:pt idx="17">
                  <c:v>0.47562335506241027</c:v>
                </c:pt>
                <c:pt idx="18">
                  <c:v>0.61361812473329813</c:v>
                </c:pt>
                <c:pt idx="19">
                  <c:v>1.0668589936560871</c:v>
                </c:pt>
              </c:numCache>
            </c:numRef>
          </c:yVal>
        </c:ser>
        <c:axId val="65015808"/>
        <c:axId val="65017728"/>
      </c:scatterChart>
      <c:valAx>
        <c:axId val="6501580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Field1,  Unfiltered - V, PSF Photometry</a:t>
                </a:r>
              </a:p>
            </c:rich>
          </c:tx>
          <c:layout/>
        </c:title>
        <c:numFmt formatCode="General" sourceLinked="1"/>
        <c:tickLblPos val="nextTo"/>
        <c:crossAx val="65017728"/>
        <c:crosses val="autoZero"/>
        <c:crossBetween val="midCat"/>
      </c:valAx>
      <c:valAx>
        <c:axId val="65017728"/>
        <c:scaling>
          <c:orientation val="minMax"/>
          <c:max val="2.5"/>
          <c:min val="-0.5"/>
        </c:scaling>
        <c:axPos val="l"/>
        <c:majorGridlines/>
        <c:minorGridlines/>
        <c:numFmt formatCode="General" sourceLinked="1"/>
        <c:tickLblPos val="nextTo"/>
        <c:crossAx val="6501580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6758530183727033E-3"/>
                  <c:y val="-0.4784835228929718"/>
                </c:manualLayout>
              </c:layout>
              <c:numFmt formatCode="General" sourceLinked="0"/>
            </c:trendlineLbl>
          </c:trendline>
          <c:xVal>
            <c:numRef>
              <c:f>'NOF-1 (V)'!$E$27:$E$65</c:f>
              <c:numCache>
                <c:formatCode>General</c:formatCode>
                <c:ptCount val="39"/>
                <c:pt idx="0">
                  <c:v>1.7880000000000003</c:v>
                </c:pt>
                <c:pt idx="1">
                  <c:v>0.26099999999999923</c:v>
                </c:pt>
                <c:pt idx="2">
                  <c:v>0.5990000000000002</c:v>
                </c:pt>
                <c:pt idx="3">
                  <c:v>1.5570000000000004</c:v>
                </c:pt>
                <c:pt idx="4">
                  <c:v>0.48499999999999943</c:v>
                </c:pt>
                <c:pt idx="5">
                  <c:v>1.0289999999999999</c:v>
                </c:pt>
                <c:pt idx="6">
                  <c:v>0.33999999999999986</c:v>
                </c:pt>
                <c:pt idx="7">
                  <c:v>2.3200000000000003</c:v>
                </c:pt>
                <c:pt idx="8">
                  <c:v>0.96900000000000119</c:v>
                </c:pt>
                <c:pt idx="9">
                  <c:v>0.71999999999999886</c:v>
                </c:pt>
                <c:pt idx="10">
                  <c:v>1.5040000000000013</c:v>
                </c:pt>
                <c:pt idx="11">
                  <c:v>0.86399999999999899</c:v>
                </c:pt>
                <c:pt idx="12">
                  <c:v>5.5999999999999162E-2</c:v>
                </c:pt>
                <c:pt idx="13">
                  <c:v>0.75200000000000067</c:v>
                </c:pt>
                <c:pt idx="14">
                  <c:v>2.33</c:v>
                </c:pt>
                <c:pt idx="15">
                  <c:v>0.15200000000000102</c:v>
                </c:pt>
                <c:pt idx="16">
                  <c:v>1.2650000000000006</c:v>
                </c:pt>
                <c:pt idx="17">
                  <c:v>2.5319999999999983</c:v>
                </c:pt>
                <c:pt idx="18">
                  <c:v>2.3940000000000001</c:v>
                </c:pt>
                <c:pt idx="19">
                  <c:v>1.5799999999999992</c:v>
                </c:pt>
                <c:pt idx="20">
                  <c:v>2.6490000000000009</c:v>
                </c:pt>
                <c:pt idx="21">
                  <c:v>0.61899999999999977</c:v>
                </c:pt>
                <c:pt idx="22">
                  <c:v>0.42000000000000171</c:v>
                </c:pt>
                <c:pt idx="23">
                  <c:v>0.87000000000000099</c:v>
                </c:pt>
                <c:pt idx="24">
                  <c:v>1.6539999999999999</c:v>
                </c:pt>
                <c:pt idx="25">
                  <c:v>1.8010000000000002</c:v>
                </c:pt>
                <c:pt idx="26">
                  <c:v>1.7149999999999999</c:v>
                </c:pt>
                <c:pt idx="27">
                  <c:v>1.7569999999999997</c:v>
                </c:pt>
                <c:pt idx="28">
                  <c:v>1.6489999999999991</c:v>
                </c:pt>
                <c:pt idx="29">
                  <c:v>1.3089999999999993</c:v>
                </c:pt>
                <c:pt idx="30">
                  <c:v>0.55000000000000071</c:v>
                </c:pt>
                <c:pt idx="31">
                  <c:v>-0.2629999999999999</c:v>
                </c:pt>
                <c:pt idx="32">
                  <c:v>2.3109999999999999</c:v>
                </c:pt>
                <c:pt idx="33">
                  <c:v>0.66199999999999903</c:v>
                </c:pt>
                <c:pt idx="34">
                  <c:v>1.5380000000000003</c:v>
                </c:pt>
                <c:pt idx="35">
                  <c:v>2.7879999999999985</c:v>
                </c:pt>
                <c:pt idx="36">
                  <c:v>1.6240000000000006</c:v>
                </c:pt>
                <c:pt idx="37">
                  <c:v>2.3859999999999992</c:v>
                </c:pt>
                <c:pt idx="38">
                  <c:v>1.6970000000000001</c:v>
                </c:pt>
              </c:numCache>
            </c:numRef>
          </c:xVal>
          <c:yVal>
            <c:numRef>
              <c:f>'NOF-1 (V)'!$H$27:$H$65</c:f>
              <c:numCache>
                <c:formatCode>General</c:formatCode>
                <c:ptCount val="39"/>
                <c:pt idx="0">
                  <c:v>0.48465271516765496</c:v>
                </c:pt>
                <c:pt idx="1">
                  <c:v>1.0677222429693152</c:v>
                </c:pt>
                <c:pt idx="2">
                  <c:v>0.93581687524589041</c:v>
                </c:pt>
                <c:pt idx="3">
                  <c:v>0.90997467983458646</c:v>
                </c:pt>
                <c:pt idx="4">
                  <c:v>1.0439519269674284</c:v>
                </c:pt>
                <c:pt idx="5">
                  <c:v>0.92815378183169761</c:v>
                </c:pt>
                <c:pt idx="6">
                  <c:v>1.0309647213222415</c:v>
                </c:pt>
                <c:pt idx="7">
                  <c:v>0.99516736914359916</c:v>
                </c:pt>
                <c:pt idx="8">
                  <c:v>0.9323887576031491</c:v>
                </c:pt>
                <c:pt idx="9">
                  <c:v>1.1425954404314296</c:v>
                </c:pt>
                <c:pt idx="10">
                  <c:v>0.66726946160079548</c:v>
                </c:pt>
                <c:pt idx="11">
                  <c:v>1.1165329252123111</c:v>
                </c:pt>
                <c:pt idx="12">
                  <c:v>1.2384630832413648</c:v>
                </c:pt>
                <c:pt idx="13">
                  <c:v>1.2862734870405599</c:v>
                </c:pt>
                <c:pt idx="14">
                  <c:v>0.33084990739762921</c:v>
                </c:pt>
                <c:pt idx="15">
                  <c:v>1.2634029263454969</c:v>
                </c:pt>
                <c:pt idx="16">
                  <c:v>1.0550250172164133</c:v>
                </c:pt>
                <c:pt idx="17">
                  <c:v>0.45562335506241025</c:v>
                </c:pt>
                <c:pt idx="18">
                  <c:v>0.59361812473329811</c:v>
                </c:pt>
                <c:pt idx="19">
                  <c:v>1.046858993656087</c:v>
                </c:pt>
                <c:pt idx="20">
                  <c:v>4.9885386935070386E-2</c:v>
                </c:pt>
                <c:pt idx="21">
                  <c:v>0.80147756493437328</c:v>
                </c:pt>
                <c:pt idx="22">
                  <c:v>0.76847081698056385</c:v>
                </c:pt>
                <c:pt idx="23">
                  <c:v>0.90634152564301118</c:v>
                </c:pt>
                <c:pt idx="24">
                  <c:v>0.51943239619947335</c:v>
                </c:pt>
                <c:pt idx="25">
                  <c:v>0.66542335455322998</c:v>
                </c:pt>
                <c:pt idx="26">
                  <c:v>0.71523562471784707</c:v>
                </c:pt>
                <c:pt idx="27">
                  <c:v>0.40874300480354187</c:v>
                </c:pt>
                <c:pt idx="28">
                  <c:v>0.88701933174502123</c:v>
                </c:pt>
                <c:pt idx="29">
                  <c:v>0.8055286458881632</c:v>
                </c:pt>
                <c:pt idx="30">
                  <c:v>1.1336994052113933</c:v>
                </c:pt>
                <c:pt idx="31">
                  <c:v>1.1315426853724269</c:v>
                </c:pt>
                <c:pt idx="32">
                  <c:v>0.6486886328475947</c:v>
                </c:pt>
                <c:pt idx="33">
                  <c:v>0.95304856741751109</c:v>
                </c:pt>
                <c:pt idx="34">
                  <c:v>0.82072452649154926</c:v>
                </c:pt>
                <c:pt idx="35">
                  <c:v>0.57113334674571625</c:v>
                </c:pt>
                <c:pt idx="36">
                  <c:v>0.81383980633169806</c:v>
                </c:pt>
                <c:pt idx="37">
                  <c:v>0.74135854446592653</c:v>
                </c:pt>
                <c:pt idx="38">
                  <c:v>1.0125917896862564</c:v>
                </c:pt>
              </c:numCache>
            </c:numRef>
          </c:yVal>
        </c:ser>
        <c:axId val="65038208"/>
        <c:axId val="65048576"/>
      </c:scatterChart>
      <c:valAx>
        <c:axId val="65038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Unfiltered - V, PSF Photometry</a:t>
                </a:r>
              </a:p>
            </c:rich>
          </c:tx>
          <c:layout/>
        </c:title>
        <c:numFmt formatCode="General" sourceLinked="1"/>
        <c:tickLblPos val="nextTo"/>
        <c:crossAx val="65048576"/>
        <c:crosses val="autoZero"/>
        <c:crossBetween val="midCat"/>
      </c:valAx>
      <c:valAx>
        <c:axId val="65048576"/>
        <c:scaling>
          <c:orientation val="minMax"/>
          <c:max val="2.5"/>
          <c:min val="-0.5"/>
        </c:scaling>
        <c:axPos val="l"/>
        <c:majorGridlines/>
        <c:minorGridlines/>
        <c:numFmt formatCode="General" sourceLinked="1"/>
        <c:tickLblPos val="nextTo"/>
        <c:crossAx val="6503820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'NOF-2(V)'!$T$2:$T$20</c:f>
              <c:numCache>
                <c:formatCode>General</c:formatCode>
                <c:ptCount val="19"/>
                <c:pt idx="0">
                  <c:v>2.6490000000000009</c:v>
                </c:pt>
                <c:pt idx="1">
                  <c:v>0.61899999999999977</c:v>
                </c:pt>
                <c:pt idx="2">
                  <c:v>0.42000000000000171</c:v>
                </c:pt>
                <c:pt idx="3">
                  <c:v>0.87000000000000099</c:v>
                </c:pt>
                <c:pt idx="4">
                  <c:v>1.6539999999999999</c:v>
                </c:pt>
                <c:pt idx="5">
                  <c:v>1.8010000000000002</c:v>
                </c:pt>
                <c:pt idx="6">
                  <c:v>1.7149999999999999</c:v>
                </c:pt>
                <c:pt idx="7">
                  <c:v>1.7569999999999997</c:v>
                </c:pt>
                <c:pt idx="8">
                  <c:v>1.6489999999999991</c:v>
                </c:pt>
                <c:pt idx="9">
                  <c:v>1.3089999999999993</c:v>
                </c:pt>
                <c:pt idx="10">
                  <c:v>0.55000000000000071</c:v>
                </c:pt>
                <c:pt idx="11">
                  <c:v>-0.2629999999999999</c:v>
                </c:pt>
                <c:pt idx="12">
                  <c:v>2.3109999999999999</c:v>
                </c:pt>
                <c:pt idx="13">
                  <c:v>0.66199999999999903</c:v>
                </c:pt>
                <c:pt idx="14">
                  <c:v>1.5380000000000003</c:v>
                </c:pt>
                <c:pt idx="15">
                  <c:v>2.7879999999999985</c:v>
                </c:pt>
                <c:pt idx="16">
                  <c:v>1.6240000000000006</c:v>
                </c:pt>
                <c:pt idx="17">
                  <c:v>2.3859999999999992</c:v>
                </c:pt>
                <c:pt idx="18">
                  <c:v>1.6970000000000001</c:v>
                </c:pt>
              </c:numCache>
            </c:numRef>
          </c:xVal>
          <c:yVal>
            <c:numRef>
              <c:f>'NOF-2(V)'!$V$2:$V$20</c:f>
              <c:numCache>
                <c:formatCode>General</c:formatCode>
                <c:ptCount val="19"/>
                <c:pt idx="0">
                  <c:v>4.9885386935070386E-2</c:v>
                </c:pt>
                <c:pt idx="1">
                  <c:v>0.80147756493437328</c:v>
                </c:pt>
                <c:pt idx="2">
                  <c:v>0.76847081698056385</c:v>
                </c:pt>
                <c:pt idx="3">
                  <c:v>0.90634152564301118</c:v>
                </c:pt>
                <c:pt idx="4">
                  <c:v>0.51943239619947335</c:v>
                </c:pt>
                <c:pt idx="5">
                  <c:v>0.66542335455322998</c:v>
                </c:pt>
                <c:pt idx="6">
                  <c:v>0.71523562471784707</c:v>
                </c:pt>
                <c:pt idx="7">
                  <c:v>0.40874300480354187</c:v>
                </c:pt>
                <c:pt idx="8">
                  <c:v>0.88701933174502123</c:v>
                </c:pt>
                <c:pt idx="9">
                  <c:v>0.8055286458881632</c:v>
                </c:pt>
                <c:pt idx="10">
                  <c:v>1.1336994052113933</c:v>
                </c:pt>
                <c:pt idx="11">
                  <c:v>1.1315426853724269</c:v>
                </c:pt>
                <c:pt idx="12">
                  <c:v>0.6486886328475947</c:v>
                </c:pt>
                <c:pt idx="13">
                  <c:v>0.95304856741751109</c:v>
                </c:pt>
                <c:pt idx="14">
                  <c:v>0.82072452649154926</c:v>
                </c:pt>
                <c:pt idx="15">
                  <c:v>0.57113334674571625</c:v>
                </c:pt>
                <c:pt idx="16">
                  <c:v>0.81383980633169806</c:v>
                </c:pt>
                <c:pt idx="17">
                  <c:v>0.74135854446592653</c:v>
                </c:pt>
                <c:pt idx="18">
                  <c:v>1.0125917896862564</c:v>
                </c:pt>
              </c:numCache>
            </c:numRef>
          </c:yVal>
        </c:ser>
        <c:axId val="65170816"/>
        <c:axId val="65205760"/>
      </c:scatterChart>
      <c:valAx>
        <c:axId val="6517081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Field2,  Unfiltered - V, PSF Photometry</a:t>
                </a:r>
              </a:p>
            </c:rich>
          </c:tx>
          <c:layout/>
        </c:title>
        <c:numFmt formatCode="General" sourceLinked="1"/>
        <c:tickLblPos val="nextTo"/>
        <c:crossAx val="65205760"/>
        <c:crosses val="autoZero"/>
        <c:crossBetween val="midCat"/>
      </c:valAx>
      <c:valAx>
        <c:axId val="65205760"/>
        <c:scaling>
          <c:orientation val="minMax"/>
          <c:max val="2.5"/>
          <c:min val="-0.5"/>
        </c:scaling>
        <c:axPos val="l"/>
        <c:majorGridlines/>
        <c:minorGridlines/>
        <c:numFmt formatCode="General" sourceLinked="1"/>
        <c:tickLblPos val="nextTo"/>
        <c:crossAx val="65170816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8.4463910761154851E-2"/>
                  <c:y val="-0.36060987168270636"/>
                </c:manualLayout>
              </c:layout>
              <c:numFmt formatCode="General" sourceLinked="0"/>
            </c:trendlineLbl>
          </c:trendline>
          <c:xVal>
            <c:numRef>
              <c:f>'PC164-NOF (V)'!$T$2:$T$25</c:f>
              <c:numCache>
                <c:formatCode>General</c:formatCode>
                <c:ptCount val="24"/>
                <c:pt idx="0">
                  <c:v>0.59600000000000009</c:v>
                </c:pt>
                <c:pt idx="1">
                  <c:v>0.26099999999999923</c:v>
                </c:pt>
                <c:pt idx="2">
                  <c:v>0.65799999999999947</c:v>
                </c:pt>
                <c:pt idx="3">
                  <c:v>0.5990000000000002</c:v>
                </c:pt>
                <c:pt idx="4">
                  <c:v>1.5570000000000004</c:v>
                </c:pt>
                <c:pt idx="5">
                  <c:v>0.48499999999999943</c:v>
                </c:pt>
                <c:pt idx="6">
                  <c:v>0.33999999999999986</c:v>
                </c:pt>
                <c:pt idx="7">
                  <c:v>1.3800000000000008</c:v>
                </c:pt>
                <c:pt idx="8">
                  <c:v>2.3200000000000003</c:v>
                </c:pt>
                <c:pt idx="9">
                  <c:v>0.96900000000000119</c:v>
                </c:pt>
                <c:pt idx="10">
                  <c:v>0.71999999999999886</c:v>
                </c:pt>
                <c:pt idx="11">
                  <c:v>1.7690000000000001</c:v>
                </c:pt>
                <c:pt idx="12">
                  <c:v>0.44600000000000151</c:v>
                </c:pt>
                <c:pt idx="13">
                  <c:v>1.5040000000000013</c:v>
                </c:pt>
                <c:pt idx="14">
                  <c:v>0.86399999999999899</c:v>
                </c:pt>
                <c:pt idx="15">
                  <c:v>5.5999999999999162E-2</c:v>
                </c:pt>
                <c:pt idx="16">
                  <c:v>-0.4610000000000003</c:v>
                </c:pt>
                <c:pt idx="17">
                  <c:v>2.33</c:v>
                </c:pt>
                <c:pt idx="18">
                  <c:v>0.15200000000000102</c:v>
                </c:pt>
                <c:pt idx="19">
                  <c:v>1.2650000000000006</c:v>
                </c:pt>
                <c:pt idx="20">
                  <c:v>2.3940000000000001</c:v>
                </c:pt>
                <c:pt idx="21">
                  <c:v>1.5799999999999992</c:v>
                </c:pt>
                <c:pt idx="22">
                  <c:v>1.5229999999999997</c:v>
                </c:pt>
                <c:pt idx="23">
                  <c:v>1.5270000000000001</c:v>
                </c:pt>
              </c:numCache>
            </c:numRef>
          </c:xVal>
          <c:yVal>
            <c:numRef>
              <c:f>'PC164-NOF (V)'!$V$2:$V$25</c:f>
              <c:numCache>
                <c:formatCode>General</c:formatCode>
                <c:ptCount val="24"/>
                <c:pt idx="0">
                  <c:v>1.3146130848772879</c:v>
                </c:pt>
                <c:pt idx="1">
                  <c:v>1.4471636309890217</c:v>
                </c:pt>
                <c:pt idx="2">
                  <c:v>1.3933249073059111</c:v>
                </c:pt>
                <c:pt idx="3">
                  <c:v>1.6758460776953674</c:v>
                </c:pt>
                <c:pt idx="4">
                  <c:v>1.3578554127317561</c:v>
                </c:pt>
                <c:pt idx="5">
                  <c:v>1.370225910492878</c:v>
                </c:pt>
                <c:pt idx="6">
                  <c:v>1.5992383800036611</c:v>
                </c:pt>
                <c:pt idx="7">
                  <c:v>1.393571204768512</c:v>
                </c:pt>
                <c:pt idx="8">
                  <c:v>1.3130664282219895</c:v>
                </c:pt>
                <c:pt idx="9">
                  <c:v>1.4448280230369059</c:v>
                </c:pt>
                <c:pt idx="10">
                  <c:v>1.4981162783917279</c:v>
                </c:pt>
                <c:pt idx="11">
                  <c:v>1.137032030949201</c:v>
                </c:pt>
                <c:pt idx="12">
                  <c:v>1.6076146361886403</c:v>
                </c:pt>
                <c:pt idx="13">
                  <c:v>1.28443988476229</c:v>
                </c:pt>
                <c:pt idx="14">
                  <c:v>1.5533065711514569</c:v>
                </c:pt>
                <c:pt idx="15">
                  <c:v>1.3046426786671601</c:v>
                </c:pt>
                <c:pt idx="16">
                  <c:v>1.6042854988232174</c:v>
                </c:pt>
                <c:pt idx="17">
                  <c:v>0.92955243954013778</c:v>
                </c:pt>
                <c:pt idx="18">
                  <c:v>1.5466797151788088</c:v>
                </c:pt>
                <c:pt idx="19">
                  <c:v>1.2780686593923596</c:v>
                </c:pt>
                <c:pt idx="20">
                  <c:v>1.0031229963596315</c:v>
                </c:pt>
                <c:pt idx="21">
                  <c:v>1.4089865783934323</c:v>
                </c:pt>
                <c:pt idx="22">
                  <c:v>1.5207053904151246</c:v>
                </c:pt>
                <c:pt idx="23">
                  <c:v>1.4318643207303419</c:v>
                </c:pt>
              </c:numCache>
            </c:numRef>
          </c:yVal>
        </c:ser>
        <c:axId val="65137280"/>
        <c:axId val="65139456"/>
      </c:scatterChart>
      <c:valAx>
        <c:axId val="65137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Unfiltered - V, Aperture  Photometry</a:t>
                </a:r>
              </a:p>
            </c:rich>
          </c:tx>
          <c:layout/>
        </c:title>
        <c:numFmt formatCode="General" sourceLinked="1"/>
        <c:tickLblPos val="nextTo"/>
        <c:crossAx val="65139456"/>
        <c:crosses val="autoZero"/>
        <c:crossBetween val="midCat"/>
      </c:valAx>
      <c:valAx>
        <c:axId val="65139456"/>
        <c:scaling>
          <c:orientation val="minMax"/>
          <c:max val="3"/>
          <c:min val="0"/>
        </c:scaling>
        <c:axPos val="l"/>
        <c:majorGridlines/>
        <c:minorGridlines/>
        <c:numFmt formatCode="General" sourceLinked="1"/>
        <c:tickLblPos val="nextTo"/>
        <c:crossAx val="65137280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'NOF-1'!$O$2:$O$22</c:f>
              <c:numCache>
                <c:formatCode>General</c:formatCode>
                <c:ptCount val="21"/>
                <c:pt idx="0">
                  <c:v>1.7880000000000003</c:v>
                </c:pt>
                <c:pt idx="1">
                  <c:v>0.26099999999999923</c:v>
                </c:pt>
                <c:pt idx="2">
                  <c:v>0.5990000000000002</c:v>
                </c:pt>
                <c:pt idx="3">
                  <c:v>1.5570000000000004</c:v>
                </c:pt>
                <c:pt idx="4">
                  <c:v>0.48499999999999943</c:v>
                </c:pt>
                <c:pt idx="5">
                  <c:v>1.0289999999999999</c:v>
                </c:pt>
                <c:pt idx="6">
                  <c:v>0.33999999999999986</c:v>
                </c:pt>
                <c:pt idx="7">
                  <c:v>2.3200000000000003</c:v>
                </c:pt>
                <c:pt idx="8">
                  <c:v>0.96900000000000119</c:v>
                </c:pt>
                <c:pt idx="9">
                  <c:v>0.71999999999999886</c:v>
                </c:pt>
                <c:pt idx="10">
                  <c:v>1.5040000000000013</c:v>
                </c:pt>
                <c:pt idx="11">
                  <c:v>0.86399999999999899</c:v>
                </c:pt>
                <c:pt idx="12">
                  <c:v>5.5999999999999162E-2</c:v>
                </c:pt>
                <c:pt idx="13">
                  <c:v>0.75200000000000067</c:v>
                </c:pt>
                <c:pt idx="14">
                  <c:v>0.59700000000000131</c:v>
                </c:pt>
                <c:pt idx="15">
                  <c:v>2.33</c:v>
                </c:pt>
                <c:pt idx="16">
                  <c:v>0.15200000000000102</c:v>
                </c:pt>
                <c:pt idx="17">
                  <c:v>1.2650000000000006</c:v>
                </c:pt>
                <c:pt idx="18">
                  <c:v>2.5319999999999983</c:v>
                </c:pt>
                <c:pt idx="19">
                  <c:v>2.3940000000000001</c:v>
                </c:pt>
                <c:pt idx="20">
                  <c:v>1.5799999999999992</c:v>
                </c:pt>
              </c:numCache>
            </c:numRef>
          </c:xVal>
          <c:yVal>
            <c:numRef>
              <c:f>'NOF-1'!$P$2:$P$22</c:f>
              <c:numCache>
                <c:formatCode>General</c:formatCode>
                <c:ptCount val="21"/>
                <c:pt idx="0">
                  <c:v>-0.82359168663406201</c:v>
                </c:pt>
                <c:pt idx="1">
                  <c:v>-0.6649070405403732</c:v>
                </c:pt>
                <c:pt idx="2">
                  <c:v>-0.66784019331904787</c:v>
                </c:pt>
                <c:pt idx="3">
                  <c:v>-0.44521304589242749</c:v>
                </c:pt>
                <c:pt idx="4">
                  <c:v>-0.51653757280700141</c:v>
                </c:pt>
                <c:pt idx="5">
                  <c:v>-0.50942119107029615</c:v>
                </c:pt>
                <c:pt idx="6">
                  <c:v>-0.48788332462198891</c:v>
                </c:pt>
                <c:pt idx="7">
                  <c:v>-0.24176362123307449</c:v>
                </c:pt>
                <c:pt idx="8">
                  <c:v>-0.20391152304998439</c:v>
                </c:pt>
                <c:pt idx="9">
                  <c:v>-0.16650227803944873</c:v>
                </c:pt>
                <c:pt idx="10">
                  <c:v>-0.12698591730586717</c:v>
                </c:pt>
                <c:pt idx="11">
                  <c:v>-0.19927399270408053</c:v>
                </c:pt>
                <c:pt idx="12">
                  <c:v>-0.86933573883458237</c:v>
                </c:pt>
                <c:pt idx="13">
                  <c:v>-0.97602114195051914</c:v>
                </c:pt>
                <c:pt idx="14">
                  <c:v>-1.1501404890562261</c:v>
                </c:pt>
                <c:pt idx="15">
                  <c:v>8.274734195258926E-2</c:v>
                </c:pt>
                <c:pt idx="16">
                  <c:v>-1.2609108962629012</c:v>
                </c:pt>
                <c:pt idx="17">
                  <c:v>9.657724994874517E-2</c:v>
                </c:pt>
                <c:pt idx="18">
                  <c:v>0.46415598998777075</c:v>
                </c:pt>
                <c:pt idx="19">
                  <c:v>1.7058168450588163E-2</c:v>
                </c:pt>
                <c:pt idx="20">
                  <c:v>0.20265823533966731</c:v>
                </c:pt>
              </c:numCache>
            </c:numRef>
          </c:yVal>
        </c:ser>
        <c:axId val="63517440"/>
        <c:axId val="63519360"/>
      </c:scatterChart>
      <c:valAx>
        <c:axId val="63517440"/>
        <c:scaling>
          <c:orientation val="minMax"/>
        </c:scaling>
        <c:axPos val="b"/>
        <c:majorGridlines/>
        <c:minorGridlines/>
        <c:title/>
        <c:numFmt formatCode="General" sourceLinked="1"/>
        <c:tickLblPos val="nextTo"/>
        <c:crossAx val="63519360"/>
        <c:crosses val="autoZero"/>
        <c:crossBetween val="midCat"/>
      </c:valAx>
      <c:valAx>
        <c:axId val="63519360"/>
        <c:scaling>
          <c:orientation val="minMax"/>
          <c:max val="1"/>
          <c:min val="-2"/>
        </c:scaling>
        <c:axPos val="l"/>
        <c:majorGridlines/>
        <c:minorGridlines/>
        <c:numFmt formatCode="General" sourceLinked="1"/>
        <c:tickLblPos val="nextTo"/>
        <c:crossAx val="63517440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'NOF-2'!$O$2:$O$20</c:f>
              <c:numCache>
                <c:formatCode>General</c:formatCode>
                <c:ptCount val="19"/>
                <c:pt idx="0">
                  <c:v>2.6490000000000009</c:v>
                </c:pt>
                <c:pt idx="1">
                  <c:v>0.61899999999999977</c:v>
                </c:pt>
                <c:pt idx="2">
                  <c:v>0.42000000000000171</c:v>
                </c:pt>
                <c:pt idx="3">
                  <c:v>0.87000000000000099</c:v>
                </c:pt>
                <c:pt idx="4">
                  <c:v>1.6539999999999999</c:v>
                </c:pt>
                <c:pt idx="5">
                  <c:v>1.8010000000000002</c:v>
                </c:pt>
                <c:pt idx="6">
                  <c:v>1.7149999999999999</c:v>
                </c:pt>
                <c:pt idx="7">
                  <c:v>1.7569999999999997</c:v>
                </c:pt>
                <c:pt idx="8">
                  <c:v>1.6489999999999991</c:v>
                </c:pt>
                <c:pt idx="9">
                  <c:v>1.3089999999999993</c:v>
                </c:pt>
                <c:pt idx="10">
                  <c:v>0.55000000000000071</c:v>
                </c:pt>
                <c:pt idx="11">
                  <c:v>-0.2629999999999999</c:v>
                </c:pt>
                <c:pt idx="12">
                  <c:v>2.3109999999999999</c:v>
                </c:pt>
                <c:pt idx="13">
                  <c:v>0.66199999999999903</c:v>
                </c:pt>
                <c:pt idx="14">
                  <c:v>1.5380000000000003</c:v>
                </c:pt>
                <c:pt idx="15">
                  <c:v>2.7879999999999985</c:v>
                </c:pt>
                <c:pt idx="16">
                  <c:v>1.6240000000000006</c:v>
                </c:pt>
                <c:pt idx="17">
                  <c:v>2.3859999999999992</c:v>
                </c:pt>
                <c:pt idx="18">
                  <c:v>1.6970000000000001</c:v>
                </c:pt>
              </c:numCache>
            </c:numRef>
          </c:xVal>
          <c:yVal>
            <c:numRef>
              <c:f>'NOF-2'!$Q$2:$Q$20</c:f>
              <c:numCache>
                <c:formatCode>General</c:formatCode>
                <c:ptCount val="19"/>
                <c:pt idx="0">
                  <c:v>-2.4340613064932626E-2</c:v>
                </c:pt>
                <c:pt idx="1">
                  <c:v>-0.12483443506562786</c:v>
                </c:pt>
                <c:pt idx="2">
                  <c:v>-9.9988183019437571E-2</c:v>
                </c:pt>
                <c:pt idx="3">
                  <c:v>0.14082252564301001</c:v>
                </c:pt>
                <c:pt idx="4">
                  <c:v>0.20717839619947043</c:v>
                </c:pt>
                <c:pt idx="5">
                  <c:v>0.37892535455322829</c:v>
                </c:pt>
                <c:pt idx="6">
                  <c:v>0.27587462471784363</c:v>
                </c:pt>
                <c:pt idx="7">
                  <c:v>0.42898400480354049</c:v>
                </c:pt>
                <c:pt idx="8">
                  <c:v>0.62600833174501958</c:v>
                </c:pt>
                <c:pt idx="9">
                  <c:v>0.20618564588816213</c:v>
                </c:pt>
                <c:pt idx="10">
                  <c:v>0.17768340521139336</c:v>
                </c:pt>
                <c:pt idx="11">
                  <c:v>-0.71040731462757467</c:v>
                </c:pt>
                <c:pt idx="12">
                  <c:v>1.0504886328475926</c:v>
                </c:pt>
                <c:pt idx="13">
                  <c:v>0.11610556741750777</c:v>
                </c:pt>
                <c:pt idx="14">
                  <c:v>0.38500752649155068</c:v>
                </c:pt>
                <c:pt idx="15">
                  <c:v>1.0866343467457149</c:v>
                </c:pt>
                <c:pt idx="16">
                  <c:v>0.79915880633169856</c:v>
                </c:pt>
                <c:pt idx="17">
                  <c:v>1.6344305444659266</c:v>
                </c:pt>
                <c:pt idx="18">
                  <c:v>1.6331027896862533</c:v>
                </c:pt>
              </c:numCache>
            </c:numRef>
          </c:yVal>
        </c:ser>
        <c:axId val="64255104"/>
        <c:axId val="64257024"/>
      </c:scatterChart>
      <c:valAx>
        <c:axId val="6425510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Field2,  Unfiltered, PSF Photometry</a:t>
                </a:r>
              </a:p>
            </c:rich>
          </c:tx>
        </c:title>
        <c:numFmt formatCode="General" sourceLinked="1"/>
        <c:tickLblPos val="nextTo"/>
        <c:crossAx val="64257024"/>
        <c:crosses val="autoZero"/>
        <c:crossBetween val="midCat"/>
      </c:valAx>
      <c:valAx>
        <c:axId val="64257024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64255104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'NOF-2'!$O$2:$O$20</c:f>
              <c:numCache>
                <c:formatCode>General</c:formatCode>
                <c:ptCount val="19"/>
                <c:pt idx="0">
                  <c:v>2.6490000000000009</c:v>
                </c:pt>
                <c:pt idx="1">
                  <c:v>0.61899999999999977</c:v>
                </c:pt>
                <c:pt idx="2">
                  <c:v>0.42000000000000171</c:v>
                </c:pt>
                <c:pt idx="3">
                  <c:v>0.87000000000000099</c:v>
                </c:pt>
                <c:pt idx="4">
                  <c:v>1.6539999999999999</c:v>
                </c:pt>
                <c:pt idx="5">
                  <c:v>1.8010000000000002</c:v>
                </c:pt>
                <c:pt idx="6">
                  <c:v>1.7149999999999999</c:v>
                </c:pt>
                <c:pt idx="7">
                  <c:v>1.7569999999999997</c:v>
                </c:pt>
                <c:pt idx="8">
                  <c:v>1.6489999999999991</c:v>
                </c:pt>
                <c:pt idx="9">
                  <c:v>1.3089999999999993</c:v>
                </c:pt>
                <c:pt idx="10">
                  <c:v>0.55000000000000071</c:v>
                </c:pt>
                <c:pt idx="11">
                  <c:v>-0.2629999999999999</c:v>
                </c:pt>
                <c:pt idx="12">
                  <c:v>2.3109999999999999</c:v>
                </c:pt>
                <c:pt idx="13">
                  <c:v>0.66199999999999903</c:v>
                </c:pt>
                <c:pt idx="14">
                  <c:v>1.5380000000000003</c:v>
                </c:pt>
                <c:pt idx="15">
                  <c:v>2.7879999999999985</c:v>
                </c:pt>
                <c:pt idx="16">
                  <c:v>1.6240000000000006</c:v>
                </c:pt>
                <c:pt idx="17">
                  <c:v>2.3859999999999992</c:v>
                </c:pt>
                <c:pt idx="18">
                  <c:v>1.6970000000000001</c:v>
                </c:pt>
              </c:numCache>
            </c:numRef>
          </c:xVal>
          <c:yVal>
            <c:numRef>
              <c:f>'NOF-2'!$P$2:$P$20</c:f>
              <c:numCache>
                <c:formatCode>General</c:formatCode>
                <c:ptCount val="19"/>
                <c:pt idx="0">
                  <c:v>0.12928719055306104</c:v>
                </c:pt>
                <c:pt idx="1">
                  <c:v>0.16094017794689286</c:v>
                </c:pt>
                <c:pt idx="2">
                  <c:v>0.15052900405904879</c:v>
                </c:pt>
                <c:pt idx="3">
                  <c:v>0.1185161356278801</c:v>
                </c:pt>
                <c:pt idx="4">
                  <c:v>0.53364925681352204</c:v>
                </c:pt>
                <c:pt idx="5">
                  <c:v>0.43030892603661286</c:v>
                </c:pt>
                <c:pt idx="6">
                  <c:v>0.35927215377498811</c:v>
                </c:pt>
                <c:pt idx="7">
                  <c:v>0.49136734984856645</c:v>
                </c:pt>
                <c:pt idx="8">
                  <c:v>0.73956489579590468</c:v>
                </c:pt>
                <c:pt idx="9">
                  <c:v>0.48818053221562963</c:v>
                </c:pt>
                <c:pt idx="10">
                  <c:v>0.13351405434924324</c:v>
                </c:pt>
                <c:pt idx="11">
                  <c:v>-0.77145158768324595</c:v>
                </c:pt>
                <c:pt idx="12">
                  <c:v>1.1989189817081041</c:v>
                </c:pt>
                <c:pt idx="13">
                  <c:v>0.24324977739465048</c:v>
                </c:pt>
                <c:pt idx="14">
                  <c:v>0.54359819018716138</c:v>
                </c:pt>
                <c:pt idx="15">
                  <c:v>1.1460546913936955</c:v>
                </c:pt>
                <c:pt idx="16">
                  <c:v>1.0592451995243142</c:v>
                </c:pt>
                <c:pt idx="17">
                  <c:v>1.6955546713887966</c:v>
                </c:pt>
                <c:pt idx="18">
                  <c:v>1.691721242101087</c:v>
                </c:pt>
              </c:numCache>
            </c:numRef>
          </c:yVal>
        </c:ser>
        <c:axId val="64366464"/>
        <c:axId val="64376832"/>
      </c:scatterChart>
      <c:valAx>
        <c:axId val="64366464"/>
        <c:scaling>
          <c:orientation val="minMax"/>
        </c:scaling>
        <c:axPos val="b"/>
        <c:majorGridlines/>
        <c:minorGridlines/>
        <c:title/>
        <c:numFmt formatCode="General" sourceLinked="1"/>
        <c:tickLblPos val="nextTo"/>
        <c:crossAx val="64376832"/>
        <c:crosses val="autoZero"/>
        <c:crossBetween val="midCat"/>
      </c:valAx>
      <c:valAx>
        <c:axId val="64376832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64366464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'IRB-1'!$O$2:$O$16</c:f>
              <c:numCache>
                <c:formatCode>General</c:formatCode>
                <c:ptCount val="15"/>
                <c:pt idx="0">
                  <c:v>0.5990000000000002</c:v>
                </c:pt>
                <c:pt idx="1">
                  <c:v>0.48499999999999943</c:v>
                </c:pt>
                <c:pt idx="2">
                  <c:v>0.33999999999999986</c:v>
                </c:pt>
                <c:pt idx="3">
                  <c:v>0.71999999999999886</c:v>
                </c:pt>
                <c:pt idx="4">
                  <c:v>0.44600000000000151</c:v>
                </c:pt>
                <c:pt idx="5">
                  <c:v>1.5040000000000013</c:v>
                </c:pt>
                <c:pt idx="6">
                  <c:v>0.86399999999999899</c:v>
                </c:pt>
                <c:pt idx="7">
                  <c:v>5.5999999999999162E-2</c:v>
                </c:pt>
                <c:pt idx="8">
                  <c:v>0.59700000000000131</c:v>
                </c:pt>
                <c:pt idx="9">
                  <c:v>0.15200000000000102</c:v>
                </c:pt>
                <c:pt idx="10">
                  <c:v>1.2650000000000006</c:v>
                </c:pt>
                <c:pt idx="11">
                  <c:v>0.77099999999999902</c:v>
                </c:pt>
                <c:pt idx="12">
                  <c:v>2.3940000000000001</c:v>
                </c:pt>
                <c:pt idx="13">
                  <c:v>1.5799999999999992</c:v>
                </c:pt>
                <c:pt idx="14">
                  <c:v>1.5229999999999997</c:v>
                </c:pt>
              </c:numCache>
            </c:numRef>
          </c:xVal>
          <c:yVal>
            <c:numRef>
              <c:f>'IRB-1'!$Q$2:$Q$16</c:f>
              <c:numCache>
                <c:formatCode>General</c:formatCode>
                <c:ptCount val="15"/>
                <c:pt idx="0">
                  <c:v>-0.80545571431994745</c:v>
                </c:pt>
                <c:pt idx="1">
                  <c:v>-0.78578397230827868</c:v>
                </c:pt>
                <c:pt idx="2">
                  <c:v>-0.79701961968701696</c:v>
                </c:pt>
                <c:pt idx="3">
                  <c:v>-0.56130385442909958</c:v>
                </c:pt>
                <c:pt idx="4">
                  <c:v>-0.53981537810999392</c:v>
                </c:pt>
                <c:pt idx="5">
                  <c:v>-0.16999150204484703</c:v>
                </c:pt>
                <c:pt idx="6">
                  <c:v>-0.30892482772136276</c:v>
                </c:pt>
                <c:pt idx="7">
                  <c:v>-1.1686374822965764</c:v>
                </c:pt>
                <c:pt idx="8">
                  <c:v>-1.1131326369715415</c:v>
                </c:pt>
                <c:pt idx="9">
                  <c:v>-1.5159500001401156</c:v>
                </c:pt>
                <c:pt idx="10">
                  <c:v>-0.16892670792516373</c:v>
                </c:pt>
                <c:pt idx="11">
                  <c:v>-1.098732718565719</c:v>
                </c:pt>
                <c:pt idx="12">
                  <c:v>0.42624962434827829</c:v>
                </c:pt>
                <c:pt idx="13">
                  <c:v>-5.5196214870656846E-2</c:v>
                </c:pt>
                <c:pt idx="14">
                  <c:v>-0.1607984821777535</c:v>
                </c:pt>
              </c:numCache>
            </c:numRef>
          </c:yVal>
        </c:ser>
        <c:axId val="64404480"/>
        <c:axId val="64418944"/>
      </c:scatterChart>
      <c:valAx>
        <c:axId val="6440448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Field1,  IRB Filtered, PSF Photometry</a:t>
                </a:r>
              </a:p>
            </c:rich>
          </c:tx>
        </c:title>
        <c:numFmt formatCode="General" sourceLinked="1"/>
        <c:tickLblPos val="nextTo"/>
        <c:crossAx val="64418944"/>
        <c:crosses val="autoZero"/>
        <c:crossBetween val="midCat"/>
      </c:valAx>
      <c:valAx>
        <c:axId val="64418944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64404480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'IRB-1'!$O$2:$O$16</c:f>
              <c:numCache>
                <c:formatCode>General</c:formatCode>
                <c:ptCount val="15"/>
                <c:pt idx="0">
                  <c:v>0.5990000000000002</c:v>
                </c:pt>
                <c:pt idx="1">
                  <c:v>0.48499999999999943</c:v>
                </c:pt>
                <c:pt idx="2">
                  <c:v>0.33999999999999986</c:v>
                </c:pt>
                <c:pt idx="3">
                  <c:v>0.71999999999999886</c:v>
                </c:pt>
                <c:pt idx="4">
                  <c:v>0.44600000000000151</c:v>
                </c:pt>
                <c:pt idx="5">
                  <c:v>1.5040000000000013</c:v>
                </c:pt>
                <c:pt idx="6">
                  <c:v>0.86399999999999899</c:v>
                </c:pt>
                <c:pt idx="7">
                  <c:v>5.5999999999999162E-2</c:v>
                </c:pt>
                <c:pt idx="8">
                  <c:v>0.59700000000000131</c:v>
                </c:pt>
                <c:pt idx="9">
                  <c:v>0.15200000000000102</c:v>
                </c:pt>
                <c:pt idx="10">
                  <c:v>1.2650000000000006</c:v>
                </c:pt>
                <c:pt idx="11">
                  <c:v>0.77099999999999902</c:v>
                </c:pt>
                <c:pt idx="12">
                  <c:v>2.3940000000000001</c:v>
                </c:pt>
                <c:pt idx="13">
                  <c:v>1.5799999999999992</c:v>
                </c:pt>
                <c:pt idx="14">
                  <c:v>1.5229999999999997</c:v>
                </c:pt>
              </c:numCache>
            </c:numRef>
          </c:xVal>
          <c:yVal>
            <c:numRef>
              <c:f>'IRB-1'!$P$2:$P$16</c:f>
              <c:numCache>
                <c:formatCode>General</c:formatCode>
                <c:ptCount val="15"/>
                <c:pt idx="0">
                  <c:v>-0.67881504400168957</c:v>
                </c:pt>
                <c:pt idx="1">
                  <c:v>-0.65125852565397579</c:v>
                </c:pt>
                <c:pt idx="2">
                  <c:v>-0.59700664913234114</c:v>
                </c:pt>
                <c:pt idx="3">
                  <c:v>-0.37362287188240195</c:v>
                </c:pt>
                <c:pt idx="4">
                  <c:v>-0.26119489046257272</c:v>
                </c:pt>
                <c:pt idx="5">
                  <c:v>4.8306698434932294E-2</c:v>
                </c:pt>
                <c:pt idx="6">
                  <c:v>-0.11257622735181805</c:v>
                </c:pt>
                <c:pt idx="7">
                  <c:v>-0.76829861739084215</c:v>
                </c:pt>
                <c:pt idx="8">
                  <c:v>-0.69839505827630166</c:v>
                </c:pt>
                <c:pt idx="9">
                  <c:v>-1.135449806322784</c:v>
                </c:pt>
                <c:pt idx="10">
                  <c:v>0.31056678292933704</c:v>
                </c:pt>
                <c:pt idx="11">
                  <c:v>-0.65556424949489056</c:v>
                </c:pt>
                <c:pt idx="12">
                  <c:v>0.75028018617821601</c:v>
                </c:pt>
                <c:pt idx="13">
                  <c:v>0.37300938466851452</c:v>
                </c:pt>
                <c:pt idx="14">
                  <c:v>0.26822829033191553</c:v>
                </c:pt>
              </c:numCache>
            </c:numRef>
          </c:yVal>
        </c:ser>
        <c:axId val="64446464"/>
        <c:axId val="64448384"/>
      </c:scatterChart>
      <c:valAx>
        <c:axId val="64446464"/>
        <c:scaling>
          <c:orientation val="minMax"/>
        </c:scaling>
        <c:axPos val="b"/>
        <c:majorGridlines/>
        <c:minorGridlines/>
        <c:title/>
        <c:numFmt formatCode="General" sourceLinked="1"/>
        <c:tickLblPos val="nextTo"/>
        <c:crossAx val="64448384"/>
        <c:crosses val="autoZero"/>
        <c:crossBetween val="midCat"/>
      </c:valAx>
      <c:valAx>
        <c:axId val="64448384"/>
        <c:scaling>
          <c:orientation val="minMax"/>
          <c:max val="1"/>
          <c:min val="-2"/>
        </c:scaling>
        <c:axPos val="l"/>
        <c:majorGridlines/>
        <c:minorGridlines/>
        <c:numFmt formatCode="General" sourceLinked="1"/>
        <c:tickLblPos val="nextTo"/>
        <c:crossAx val="64446464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'IRB-2'!$O$2:$O$15</c:f>
              <c:numCache>
                <c:formatCode>General</c:formatCode>
                <c:ptCount val="14"/>
                <c:pt idx="0">
                  <c:v>0.49700000000000166</c:v>
                </c:pt>
                <c:pt idx="1">
                  <c:v>1.3089999999999993</c:v>
                </c:pt>
                <c:pt idx="2">
                  <c:v>-0.2629999999999999</c:v>
                </c:pt>
                <c:pt idx="3">
                  <c:v>0.15599999999999881</c:v>
                </c:pt>
                <c:pt idx="4">
                  <c:v>1.1349999999999998</c:v>
                </c:pt>
                <c:pt idx="5">
                  <c:v>2.3109999999999999</c:v>
                </c:pt>
                <c:pt idx="6">
                  <c:v>0.66199999999999903</c:v>
                </c:pt>
                <c:pt idx="7">
                  <c:v>2.4379999999999988</c:v>
                </c:pt>
                <c:pt idx="8">
                  <c:v>1.5380000000000003</c:v>
                </c:pt>
                <c:pt idx="9">
                  <c:v>2.1650000000000009</c:v>
                </c:pt>
                <c:pt idx="10">
                  <c:v>2.7879999999999985</c:v>
                </c:pt>
                <c:pt idx="11">
                  <c:v>2.3859999999999992</c:v>
                </c:pt>
                <c:pt idx="12">
                  <c:v>1.6970000000000001</c:v>
                </c:pt>
                <c:pt idx="13">
                  <c:v>2.88</c:v>
                </c:pt>
              </c:numCache>
            </c:numRef>
          </c:xVal>
          <c:yVal>
            <c:numRef>
              <c:f>'IRB-2'!$Q$2:$Q$15</c:f>
              <c:numCache>
                <c:formatCode>General</c:formatCode>
                <c:ptCount val="14"/>
                <c:pt idx="0">
                  <c:v>1.9036938208679022</c:v>
                </c:pt>
                <c:pt idx="1">
                  <c:v>2.2204817188589683</c:v>
                </c:pt>
                <c:pt idx="2">
                  <c:v>1.0367310434876309</c:v>
                </c:pt>
                <c:pt idx="3">
                  <c:v>1.340035020140121</c:v>
                </c:pt>
                <c:pt idx="4">
                  <c:v>1.5312250518662314</c:v>
                </c:pt>
                <c:pt idx="5">
                  <c:v>3.1803091881737284</c:v>
                </c:pt>
                <c:pt idx="6">
                  <c:v>1.8849923333493823</c:v>
                </c:pt>
                <c:pt idx="7">
                  <c:v>3.3356091818206099</c:v>
                </c:pt>
                <c:pt idx="8">
                  <c:v>2.3522288273453</c:v>
                </c:pt>
                <c:pt idx="9">
                  <c:v>2.9810423699506039</c:v>
                </c:pt>
                <c:pt idx="10">
                  <c:v>3.5734127636477755</c:v>
                </c:pt>
                <c:pt idx="11">
                  <c:v>3.8811088722631109</c:v>
                </c:pt>
                <c:pt idx="12">
                  <c:v>3.4233940939850456</c:v>
                </c:pt>
                <c:pt idx="13">
                  <c:v>3.6655239384829006</c:v>
                </c:pt>
              </c:numCache>
            </c:numRef>
          </c:yVal>
        </c:ser>
        <c:axId val="64512768"/>
        <c:axId val="64514688"/>
      </c:scatterChart>
      <c:valAx>
        <c:axId val="6451276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Field2, IRB Filtered, PSF Photometry</a:t>
                </a:r>
              </a:p>
            </c:rich>
          </c:tx>
        </c:title>
        <c:numFmt formatCode="General" sourceLinked="1"/>
        <c:tickLblPos val="nextTo"/>
        <c:crossAx val="64514688"/>
        <c:crosses val="autoZero"/>
        <c:crossBetween val="midCat"/>
      </c:valAx>
      <c:valAx>
        <c:axId val="64514688"/>
        <c:scaling>
          <c:orientation val="minMax"/>
          <c:max val="4"/>
          <c:min val="1"/>
        </c:scaling>
        <c:axPos val="l"/>
        <c:majorGridlines/>
        <c:minorGridlines/>
        <c:numFmt formatCode="General" sourceLinked="1"/>
        <c:tickLblPos val="nextTo"/>
        <c:crossAx val="64512768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'IRB-2'!$O$2:$O$15</c:f>
              <c:numCache>
                <c:formatCode>General</c:formatCode>
                <c:ptCount val="14"/>
                <c:pt idx="0">
                  <c:v>0.49700000000000166</c:v>
                </c:pt>
                <c:pt idx="1">
                  <c:v>1.3089999999999993</c:v>
                </c:pt>
                <c:pt idx="2">
                  <c:v>-0.2629999999999999</c:v>
                </c:pt>
                <c:pt idx="3">
                  <c:v>0.15599999999999881</c:v>
                </c:pt>
                <c:pt idx="4">
                  <c:v>1.1349999999999998</c:v>
                </c:pt>
                <c:pt idx="5">
                  <c:v>2.3109999999999999</c:v>
                </c:pt>
                <c:pt idx="6">
                  <c:v>0.66199999999999903</c:v>
                </c:pt>
                <c:pt idx="7">
                  <c:v>2.4379999999999988</c:v>
                </c:pt>
                <c:pt idx="8">
                  <c:v>1.5380000000000003</c:v>
                </c:pt>
                <c:pt idx="9">
                  <c:v>2.1650000000000009</c:v>
                </c:pt>
                <c:pt idx="10">
                  <c:v>2.7879999999999985</c:v>
                </c:pt>
                <c:pt idx="11">
                  <c:v>2.3859999999999992</c:v>
                </c:pt>
                <c:pt idx="12">
                  <c:v>1.6970000000000001</c:v>
                </c:pt>
                <c:pt idx="13">
                  <c:v>2.88</c:v>
                </c:pt>
              </c:numCache>
            </c:numRef>
          </c:xVal>
          <c:yVal>
            <c:numRef>
              <c:f>'IRB-2'!$P$2:$P$15</c:f>
              <c:numCache>
                <c:formatCode>General</c:formatCode>
                <c:ptCount val="14"/>
                <c:pt idx="0">
                  <c:v>1.8379421054769001</c:v>
                </c:pt>
                <c:pt idx="1">
                  <c:v>2.2692302614264239</c:v>
                </c:pt>
                <c:pt idx="2">
                  <c:v>1.1428469995818986</c:v>
                </c:pt>
                <c:pt idx="3">
                  <c:v>1.4690568879882253</c:v>
                </c:pt>
                <c:pt idx="4">
                  <c:v>1.6865662877620142</c:v>
                </c:pt>
                <c:pt idx="5">
                  <c:v>3.082403891843601</c:v>
                </c:pt>
                <c:pt idx="6">
                  <c:v>2.0236509682313155</c:v>
                </c:pt>
                <c:pt idx="7">
                  <c:v>3.3042295868531735</c:v>
                </c:pt>
                <c:pt idx="8">
                  <c:v>2.5015628786112742</c:v>
                </c:pt>
                <c:pt idx="9">
                  <c:v>3.113960786315296</c:v>
                </c:pt>
                <c:pt idx="10">
                  <c:v>3.4118773903301367</c:v>
                </c:pt>
                <c:pt idx="11">
                  <c:v>3.8430970304067298</c:v>
                </c:pt>
                <c:pt idx="12">
                  <c:v>3.3780869858402021</c:v>
                </c:pt>
                <c:pt idx="13">
                  <c:v>3.7479640591278756</c:v>
                </c:pt>
              </c:numCache>
            </c:numRef>
          </c:yVal>
        </c:ser>
        <c:axId val="64542208"/>
        <c:axId val="64544128"/>
      </c:scatterChart>
      <c:valAx>
        <c:axId val="64542208"/>
        <c:scaling>
          <c:orientation val="minMax"/>
        </c:scaling>
        <c:axPos val="b"/>
        <c:majorGridlines/>
        <c:minorGridlines/>
        <c:title/>
        <c:numFmt formatCode="General" sourceLinked="1"/>
        <c:tickLblPos val="nextTo"/>
        <c:crossAx val="64544128"/>
        <c:crosses val="autoZero"/>
        <c:crossBetween val="midCat"/>
      </c:valAx>
      <c:valAx>
        <c:axId val="64544128"/>
        <c:scaling>
          <c:orientation val="minMax"/>
          <c:max val="4"/>
          <c:min val="1"/>
        </c:scaling>
        <c:axPos val="l"/>
        <c:majorGridlines/>
        <c:minorGridlines/>
        <c:numFmt formatCode="General" sourceLinked="1"/>
        <c:tickLblPos val="nextTo"/>
        <c:crossAx val="64542208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'YIRB-1'!$O$2:$O$11</c:f>
              <c:numCache>
                <c:formatCode>General</c:formatCode>
                <c:ptCount val="10"/>
                <c:pt idx="0">
                  <c:v>0.86399999999999899</c:v>
                </c:pt>
                <c:pt idx="1">
                  <c:v>5.5999999999999162E-2</c:v>
                </c:pt>
                <c:pt idx="2">
                  <c:v>0.59700000000000131</c:v>
                </c:pt>
                <c:pt idx="3">
                  <c:v>-0.4610000000000003</c:v>
                </c:pt>
                <c:pt idx="4">
                  <c:v>0.15200000000000102</c:v>
                </c:pt>
                <c:pt idx="5">
                  <c:v>1.2650000000000006</c:v>
                </c:pt>
                <c:pt idx="6">
                  <c:v>0.77099999999999902</c:v>
                </c:pt>
                <c:pt idx="7">
                  <c:v>2.3940000000000001</c:v>
                </c:pt>
                <c:pt idx="8">
                  <c:v>1.5799999999999992</c:v>
                </c:pt>
                <c:pt idx="9">
                  <c:v>1.5229999999999997</c:v>
                </c:pt>
              </c:numCache>
            </c:numRef>
          </c:xVal>
          <c:yVal>
            <c:numRef>
              <c:f>'YIRB-1'!$Q$2:$Q$11</c:f>
              <c:numCache>
                <c:formatCode>General</c:formatCode>
                <c:ptCount val="10"/>
                <c:pt idx="0">
                  <c:v>1.7443403945496199</c:v>
                </c:pt>
                <c:pt idx="1">
                  <c:v>1.1491388465565455</c:v>
                </c:pt>
                <c:pt idx="2">
                  <c:v>1.1591120387368834</c:v>
                </c:pt>
                <c:pt idx="3">
                  <c:v>0.53807775229569987</c:v>
                </c:pt>
                <c:pt idx="4">
                  <c:v>0.69083775910389722</c:v>
                </c:pt>
                <c:pt idx="5">
                  <c:v>2.0570390116850126</c:v>
                </c:pt>
                <c:pt idx="6">
                  <c:v>0.99210863077752887</c:v>
                </c:pt>
                <c:pt idx="7">
                  <c:v>2.5871544632894059</c:v>
                </c:pt>
                <c:pt idx="8">
                  <c:v>2.3686913914140506</c:v>
                </c:pt>
                <c:pt idx="9">
                  <c:v>2.3585724750523402</c:v>
                </c:pt>
              </c:numCache>
            </c:numRef>
          </c:yVal>
        </c:ser>
        <c:axId val="64580224"/>
        <c:axId val="64606976"/>
      </c:scatterChart>
      <c:valAx>
        <c:axId val="6458022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NGC 6716, Field1,  Y+IRB Filtered, PSF Photometry</a:t>
                </a:r>
              </a:p>
            </c:rich>
          </c:tx>
        </c:title>
        <c:numFmt formatCode="General" sourceLinked="1"/>
        <c:tickLblPos val="nextTo"/>
        <c:crossAx val="64606976"/>
        <c:crosses val="autoZero"/>
        <c:crossBetween val="midCat"/>
      </c:valAx>
      <c:valAx>
        <c:axId val="64606976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64580224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3</xdr:row>
      <xdr:rowOff>180975</xdr:rowOff>
    </xdr:from>
    <xdr:to>
      <xdr:col>12</xdr:col>
      <xdr:colOff>257175</xdr:colOff>
      <xdr:row>18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19</xdr:row>
      <xdr:rowOff>123825</xdr:rowOff>
    </xdr:from>
    <xdr:to>
      <xdr:col>12</xdr:col>
      <xdr:colOff>295275</xdr:colOff>
      <xdr:row>34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361950</xdr:colOff>
      <xdr:row>18</xdr:row>
      <xdr:rowOff>57150</xdr:rowOff>
    </xdr:from>
    <xdr:to>
      <xdr:col>28</xdr:col>
      <xdr:colOff>57150</xdr:colOff>
      <xdr:row>32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13</xdr:row>
      <xdr:rowOff>47625</xdr:rowOff>
    </xdr:from>
    <xdr:to>
      <xdr:col>23</xdr:col>
      <xdr:colOff>381000</xdr:colOff>
      <xdr:row>27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</xdr:row>
      <xdr:rowOff>38100</xdr:rowOff>
    </xdr:from>
    <xdr:to>
      <xdr:col>11</xdr:col>
      <xdr:colOff>38100</xdr:colOff>
      <xdr:row>15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18</xdr:row>
      <xdr:rowOff>142875</xdr:rowOff>
    </xdr:from>
    <xdr:to>
      <xdr:col>11</xdr:col>
      <xdr:colOff>504825</xdr:colOff>
      <xdr:row>33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3</xdr:row>
      <xdr:rowOff>0</xdr:rowOff>
    </xdr:from>
    <xdr:to>
      <xdr:col>12</xdr:col>
      <xdr:colOff>104775</xdr:colOff>
      <xdr:row>17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457200</xdr:colOff>
      <xdr:row>18</xdr:row>
      <xdr:rowOff>9525</xdr:rowOff>
    </xdr:from>
    <xdr:to>
      <xdr:col>12</xdr:col>
      <xdr:colOff>152400</xdr:colOff>
      <xdr:row>32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</xdr:row>
      <xdr:rowOff>123825</xdr:rowOff>
    </xdr:from>
    <xdr:to>
      <xdr:col>10</xdr:col>
      <xdr:colOff>257175</xdr:colOff>
      <xdr:row>16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190500</xdr:colOff>
      <xdr:row>17</xdr:row>
      <xdr:rowOff>114300</xdr:rowOff>
    </xdr:from>
    <xdr:to>
      <xdr:col>10</xdr:col>
      <xdr:colOff>495300</xdr:colOff>
      <xdr:row>32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11</xdr:row>
      <xdr:rowOff>28575</xdr:rowOff>
    </xdr:from>
    <xdr:to>
      <xdr:col>16</xdr:col>
      <xdr:colOff>495300</xdr:colOff>
      <xdr:row>25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</xdr:row>
      <xdr:rowOff>95250</xdr:rowOff>
    </xdr:from>
    <xdr:to>
      <xdr:col>10</xdr:col>
      <xdr:colOff>542925</xdr:colOff>
      <xdr:row>15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4</xdr:row>
      <xdr:rowOff>161925</xdr:rowOff>
    </xdr:from>
    <xdr:to>
      <xdr:col>15</xdr:col>
      <xdr:colOff>542925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</xdr:row>
      <xdr:rowOff>9525</xdr:rowOff>
    </xdr:from>
    <xdr:to>
      <xdr:col>7</xdr:col>
      <xdr:colOff>409575</xdr:colOff>
      <xdr:row>18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9</xdr:row>
      <xdr:rowOff>133350</xdr:rowOff>
    </xdr:from>
    <xdr:to>
      <xdr:col>18</xdr:col>
      <xdr:colOff>581025</xdr:colOff>
      <xdr:row>24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</xdr:row>
      <xdr:rowOff>161925</xdr:rowOff>
    </xdr:from>
    <xdr:to>
      <xdr:col>13</xdr:col>
      <xdr:colOff>28575</xdr:colOff>
      <xdr:row>16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5</xdr:row>
      <xdr:rowOff>9525</xdr:rowOff>
    </xdr:from>
    <xdr:to>
      <xdr:col>17</xdr:col>
      <xdr:colOff>552450</xdr:colOff>
      <xdr:row>19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23</xdr:row>
      <xdr:rowOff>123825</xdr:rowOff>
    </xdr:from>
    <xdr:to>
      <xdr:col>17</xdr:col>
      <xdr:colOff>352425</xdr:colOff>
      <xdr:row>38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7"/>
  <sheetViews>
    <sheetView workbookViewId="0">
      <selection activeCell="O1" sqref="O1:AD2"/>
    </sheetView>
  </sheetViews>
  <sheetFormatPr defaultRowHeight="15"/>
  <cols>
    <col min="1" max="1" width="20.140625" customWidth="1"/>
  </cols>
  <sheetData>
    <row r="1" spans="1:3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O1" s="2" t="s">
        <v>13</v>
      </c>
      <c r="P1" s="2" t="s">
        <v>14</v>
      </c>
      <c r="Q1" s="2" t="s">
        <v>15</v>
      </c>
      <c r="R1" s="2"/>
      <c r="S1" s="2" t="s">
        <v>16</v>
      </c>
      <c r="T1" s="2" t="s">
        <v>17</v>
      </c>
      <c r="U1" s="2" t="s">
        <v>18</v>
      </c>
      <c r="V1" s="2"/>
      <c r="W1" s="2" t="s">
        <v>19</v>
      </c>
      <c r="X1" s="2" t="s">
        <v>20</v>
      </c>
      <c r="Y1" s="2"/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</row>
    <row r="2" spans="1:32">
      <c r="A2" s="1">
        <v>1410360513</v>
      </c>
      <c r="B2" s="1">
        <v>10.323</v>
      </c>
      <c r="C2" s="1">
        <v>12.111000000000001</v>
      </c>
      <c r="D2" s="1">
        <v>361.27397260274</v>
      </c>
      <c r="E2" s="1">
        <v>40.956247956547102</v>
      </c>
      <c r="F2" s="1">
        <v>43.1965376061301</v>
      </c>
      <c r="G2" s="1">
        <v>1.78850357954467</v>
      </c>
      <c r="H2" s="1">
        <v>1.8656252514676099</v>
      </c>
      <c r="I2" s="1">
        <v>0.123467047367389</v>
      </c>
      <c r="J2" s="1">
        <v>73</v>
      </c>
      <c r="K2" s="1">
        <v>0</v>
      </c>
      <c r="L2" s="1">
        <v>368.31322552001501</v>
      </c>
      <c r="M2" s="1">
        <v>15.3292458252497</v>
      </c>
      <c r="O2" s="2">
        <f t="shared" ref="O2:O22" si="0">C2-B2</f>
        <v>1.7880000000000003</v>
      </c>
      <c r="P2" s="2">
        <f t="shared" ref="P2:P22" si="1">S2-T2 + Z2 - 2.5*LOG10(AA2)</f>
        <v>-0.82359168663406201</v>
      </c>
      <c r="Q2" s="2">
        <f t="shared" ref="Q2:Q22" si="2">S2-U2+ Z2 - 2.5*LOG10(AB2)</f>
        <v>-0.84454328483234686</v>
      </c>
      <c r="R2" s="2"/>
      <c r="S2" s="2">
        <f t="shared" ref="S2:S22" si="3">Z2-B2</f>
        <v>-2.3760000000000003</v>
      </c>
      <c r="T2" s="2">
        <f t="shared" ref="T2:T22" si="4">-2.5*LOG10(AA2/D2)</f>
        <v>-1.3497500780262708</v>
      </c>
      <c r="U2" s="2">
        <f t="shared" ref="U2:U22" si="5">-2.5*LOG10(AB2/L2)</f>
        <v>-1.517170721511568</v>
      </c>
      <c r="V2" s="2"/>
      <c r="W2" s="2">
        <f t="shared" ref="W2:W22" si="6">ABS(-2.5*LOG10((AA2+AC2)/(D2+E2))-T2)</f>
        <v>9.5779375473594719E-2</v>
      </c>
      <c r="X2" s="2">
        <f t="shared" ref="X2:X22" si="7">ABS(-2.5*LOG10((AB2+AD2)/(L2+M2))-U2)</f>
        <v>2.7364580464707133E-2</v>
      </c>
      <c r="Y2" s="2"/>
      <c r="Z2" s="2">
        <v>7.9470000000000001</v>
      </c>
      <c r="AA2" s="2">
        <v>1252.38167938931</v>
      </c>
      <c r="AB2" s="2">
        <v>1489.6546703275401</v>
      </c>
      <c r="AC2" s="2">
        <v>24.242242444703301</v>
      </c>
      <c r="AD2" s="2">
        <v>23.380894085965299</v>
      </c>
    </row>
    <row r="3" spans="1:32">
      <c r="A3" s="1">
        <v>1410359088</v>
      </c>
      <c r="B3" s="1">
        <v>10.089</v>
      </c>
      <c r="C3" s="1">
        <v>10.35</v>
      </c>
      <c r="D3" s="1">
        <v>387.22448979591798</v>
      </c>
      <c r="E3" s="1">
        <v>28.950684528259099</v>
      </c>
      <c r="F3" s="1">
        <v>46.158238264212997</v>
      </c>
      <c r="G3" s="1">
        <v>1.4881107777272</v>
      </c>
      <c r="H3" s="1">
        <v>1.92672748429132</v>
      </c>
      <c r="I3" s="1">
        <v>0.10830204804700699</v>
      </c>
      <c r="J3" s="1">
        <v>98</v>
      </c>
      <c r="K3" s="1">
        <v>0</v>
      </c>
      <c r="L3" s="1">
        <v>444.99128218726298</v>
      </c>
      <c r="M3" s="1">
        <v>13.4241153733107</v>
      </c>
      <c r="O3" s="2">
        <f t="shared" si="0"/>
        <v>0.26099999999999923</v>
      </c>
      <c r="P3" s="2">
        <f t="shared" si="1"/>
        <v>-0.6649070405403732</v>
      </c>
      <c r="Q3" s="2">
        <f t="shared" si="2"/>
        <v>-0.81587875703068669</v>
      </c>
      <c r="R3" s="2"/>
      <c r="S3" s="2">
        <f t="shared" si="3"/>
        <v>-2.1420000000000003</v>
      </c>
      <c r="T3" s="2">
        <f t="shared" si="4"/>
        <v>-1.2744347241199603</v>
      </c>
      <c r="U3" s="2">
        <f t="shared" si="5"/>
        <v>-1.3118352493132286</v>
      </c>
      <c r="V3" s="2"/>
      <c r="W3" s="2">
        <f t="shared" si="6"/>
        <v>5.7467704082319493E-2</v>
      </c>
      <c r="X3" s="2">
        <f t="shared" si="7"/>
        <v>1.5360399796960467E-2</v>
      </c>
      <c r="Y3" s="2"/>
      <c r="Z3" s="2">
        <v>7.9470000000000001</v>
      </c>
      <c r="AA3" s="2">
        <v>1252.38167938931</v>
      </c>
      <c r="AB3" s="2">
        <v>1489.6546703275401</v>
      </c>
      <c r="AC3" s="2">
        <v>24.242242444703301</v>
      </c>
      <c r="AD3" s="2">
        <v>23.380894085965299</v>
      </c>
    </row>
    <row r="4" spans="1:32">
      <c r="A4" s="1">
        <v>1410359847</v>
      </c>
      <c r="B4" s="1">
        <v>9.9580000000000002</v>
      </c>
      <c r="C4" s="1">
        <v>10.557</v>
      </c>
      <c r="D4" s="1">
        <v>438.0625</v>
      </c>
      <c r="E4" s="1">
        <v>28.151260165279101</v>
      </c>
      <c r="F4" s="1">
        <v>51.810917136576002</v>
      </c>
      <c r="G4" s="1">
        <v>1.6610619944475999</v>
      </c>
      <c r="H4" s="1">
        <v>1.7790970558311801</v>
      </c>
      <c r="I4" s="1">
        <v>3.9745723338824798E-2</v>
      </c>
      <c r="J4" s="1">
        <v>96</v>
      </c>
      <c r="K4" s="1">
        <v>0</v>
      </c>
      <c r="L4" s="1">
        <v>514.22696913471998</v>
      </c>
      <c r="M4" s="1">
        <v>13.4001105862526</v>
      </c>
      <c r="O4" s="2">
        <f t="shared" si="0"/>
        <v>0.5990000000000002</v>
      </c>
      <c r="P4" s="2">
        <f t="shared" si="1"/>
        <v>-0.66784019331904787</v>
      </c>
      <c r="Q4" s="2">
        <f t="shared" si="2"/>
        <v>-0.8418871247541091</v>
      </c>
      <c r="R4" s="2"/>
      <c r="S4" s="2">
        <f t="shared" si="3"/>
        <v>-2.0110000000000001</v>
      </c>
      <c r="T4" s="2">
        <f t="shared" si="4"/>
        <v>-1.1405015713412847</v>
      </c>
      <c r="U4" s="2">
        <f t="shared" si="5"/>
        <v>-1.1548268815898051</v>
      </c>
      <c r="V4" s="2"/>
      <c r="W4" s="2">
        <f t="shared" si="6"/>
        <v>4.6806844630929101E-2</v>
      </c>
      <c r="X4" s="2">
        <f t="shared" si="7"/>
        <v>1.1021733140673007E-2</v>
      </c>
      <c r="Y4" s="2"/>
      <c r="Z4" s="2">
        <v>7.9470000000000001</v>
      </c>
      <c r="AA4" s="2">
        <v>1252.38167938931</v>
      </c>
      <c r="AB4" s="2">
        <v>1489.6546703275401</v>
      </c>
      <c r="AC4" s="2">
        <v>24.242242444703301</v>
      </c>
      <c r="AD4" s="2">
        <v>23.380894085965299</v>
      </c>
      <c r="AE4" s="2"/>
      <c r="AF4" s="2"/>
    </row>
    <row r="5" spans="1:32">
      <c r="A5" s="1">
        <v>1410359039</v>
      </c>
      <c r="B5" s="1">
        <v>9.9160000000000004</v>
      </c>
      <c r="C5" s="1">
        <v>11.473000000000001</v>
      </c>
      <c r="D5" s="1">
        <v>370.92424242424198</v>
      </c>
      <c r="E5" s="1">
        <v>44.302223548006602</v>
      </c>
      <c r="F5" s="1">
        <v>38.885490095576102</v>
      </c>
      <c r="G5" s="1">
        <v>1.6318706633900799</v>
      </c>
      <c r="H5" s="1">
        <v>2.0695606074639898</v>
      </c>
      <c r="I5" s="1">
        <v>0.14451474539838399</v>
      </c>
      <c r="J5" s="1">
        <v>66</v>
      </c>
      <c r="K5" s="1">
        <v>0</v>
      </c>
      <c r="L5" s="1">
        <v>371.27501821424198</v>
      </c>
      <c r="M5" s="1">
        <v>13.388099741349</v>
      </c>
      <c r="O5" s="2">
        <f t="shared" si="0"/>
        <v>1.5570000000000004</v>
      </c>
      <c r="P5" s="2">
        <f t="shared" si="1"/>
        <v>-0.44521304589242749</v>
      </c>
      <c r="Q5" s="2">
        <f t="shared" si="2"/>
        <v>-0.44623932016541534</v>
      </c>
      <c r="R5" s="2"/>
      <c r="S5" s="2">
        <f t="shared" si="3"/>
        <v>-1.9690000000000003</v>
      </c>
      <c r="T5" s="2">
        <f t="shared" si="4"/>
        <v>-1.3211287187679059</v>
      </c>
      <c r="U5" s="2">
        <f t="shared" si="5"/>
        <v>-1.5084746861784992</v>
      </c>
      <c r="V5" s="2"/>
      <c r="W5" s="2">
        <f t="shared" si="6"/>
        <v>0.10168384109180217</v>
      </c>
      <c r="X5" s="2">
        <f t="shared" si="7"/>
        <v>2.155321405608146E-2</v>
      </c>
      <c r="Y5" s="2"/>
      <c r="Z5" s="2">
        <v>7.9470000000000001</v>
      </c>
      <c r="AA5" s="2">
        <v>1252.38167938931</v>
      </c>
      <c r="AB5" s="2">
        <v>1489.6546703275401</v>
      </c>
      <c r="AC5" s="2">
        <v>24.242242444703301</v>
      </c>
      <c r="AD5" s="2">
        <v>23.380894085965299</v>
      </c>
    </row>
    <row r="6" spans="1:32">
      <c r="A6" s="1">
        <v>1410358982</v>
      </c>
      <c r="B6" s="1">
        <v>9.9</v>
      </c>
      <c r="C6" s="1">
        <v>10.385</v>
      </c>
      <c r="D6" s="1">
        <v>401.98979591836701</v>
      </c>
      <c r="E6" s="1">
        <v>20.106481923681901</v>
      </c>
      <c r="F6" s="1">
        <v>52.599321783321599</v>
      </c>
      <c r="G6" s="1">
        <v>1.5290623731772299</v>
      </c>
      <c r="H6" s="1">
        <v>1.78453323023793</v>
      </c>
      <c r="I6" s="1">
        <v>4.7327194297446598E-2</v>
      </c>
      <c r="J6" s="1">
        <v>98</v>
      </c>
      <c r="K6" s="1">
        <v>0</v>
      </c>
      <c r="L6" s="1">
        <v>511.40059527458101</v>
      </c>
      <c r="M6" s="1">
        <v>13.058760455050599</v>
      </c>
      <c r="O6" s="2">
        <f t="shared" si="0"/>
        <v>0.48499999999999943</v>
      </c>
      <c r="P6" s="2">
        <f t="shared" si="1"/>
        <v>-0.51653757280700141</v>
      </c>
      <c r="Q6" s="2">
        <f t="shared" si="2"/>
        <v>-0.77790307303257311</v>
      </c>
      <c r="R6" s="2"/>
      <c r="S6" s="2">
        <f t="shared" si="3"/>
        <v>-1.9530000000000003</v>
      </c>
      <c r="T6" s="2">
        <f t="shared" si="4"/>
        <v>-1.2338041918533313</v>
      </c>
      <c r="U6" s="2">
        <f t="shared" si="5"/>
        <v>-1.1608109333113414</v>
      </c>
      <c r="V6" s="2"/>
      <c r="W6" s="2">
        <f t="shared" si="6"/>
        <v>3.2175552632092153E-2</v>
      </c>
      <c r="X6" s="2">
        <f t="shared" si="7"/>
        <v>1.0467685137172333E-2</v>
      </c>
      <c r="Y6" s="2"/>
      <c r="Z6" s="2">
        <v>7.9470000000000001</v>
      </c>
      <c r="AA6" s="2">
        <v>1252.38167938931</v>
      </c>
      <c r="AB6" s="2">
        <v>1489.6546703275401</v>
      </c>
      <c r="AC6" s="2">
        <v>24.242242444703301</v>
      </c>
      <c r="AD6" s="2">
        <v>23.380894085965299</v>
      </c>
    </row>
    <row r="7" spans="1:32">
      <c r="A7" s="1">
        <v>1410359998</v>
      </c>
      <c r="B7" s="1">
        <v>9.8339999999999996</v>
      </c>
      <c r="C7" s="1">
        <v>10.863</v>
      </c>
      <c r="D7" s="1">
        <v>424.39325842696599</v>
      </c>
      <c r="E7" s="1">
        <v>26.154072438289901</v>
      </c>
      <c r="F7" s="1">
        <v>48.600039976832001</v>
      </c>
      <c r="G7" s="1">
        <v>1.41911599425591</v>
      </c>
      <c r="H7" s="1">
        <v>1.7735417914260201</v>
      </c>
      <c r="I7" s="1">
        <v>5.4632998588258402E-2</v>
      </c>
      <c r="J7" s="1">
        <v>89</v>
      </c>
      <c r="K7" s="1">
        <v>0</v>
      </c>
      <c r="L7" s="1">
        <v>460.96047373578199</v>
      </c>
      <c r="M7" s="1">
        <v>11.9352139236053</v>
      </c>
      <c r="O7" s="2">
        <f t="shared" si="0"/>
        <v>1.0289999999999999</v>
      </c>
      <c r="P7" s="2">
        <f t="shared" si="1"/>
        <v>-0.50942119107029615</v>
      </c>
      <c r="Q7" s="2">
        <f t="shared" si="2"/>
        <v>-0.5991592181683032</v>
      </c>
      <c r="R7" s="2"/>
      <c r="S7" s="2">
        <f t="shared" si="3"/>
        <v>-1.8869999999999996</v>
      </c>
      <c r="T7" s="2">
        <f t="shared" si="4"/>
        <v>-1.1749205735900357</v>
      </c>
      <c r="U7" s="2">
        <f t="shared" si="5"/>
        <v>-1.2735547881756109</v>
      </c>
      <c r="V7" s="2"/>
      <c r="W7" s="2">
        <f t="shared" si="6"/>
        <v>4.4114181212564496E-2</v>
      </c>
      <c r="X7" s="2">
        <f t="shared" si="7"/>
        <v>1.0845331464553576E-2</v>
      </c>
      <c r="Y7" s="2"/>
      <c r="Z7" s="2">
        <v>7.9470000000000001</v>
      </c>
      <c r="AA7" s="2">
        <v>1252.38167938931</v>
      </c>
      <c r="AB7" s="2">
        <v>1489.6546703275401</v>
      </c>
      <c r="AC7" s="2">
        <v>24.242242444703301</v>
      </c>
      <c r="AD7" s="2">
        <v>23.380894085965299</v>
      </c>
    </row>
    <row r="8" spans="1:32">
      <c r="A8" s="1">
        <v>1410360342</v>
      </c>
      <c r="B8" s="1">
        <v>9.7569999999999997</v>
      </c>
      <c r="C8" s="1">
        <v>10.097</v>
      </c>
      <c r="D8" s="1">
        <v>446.63559322033899</v>
      </c>
      <c r="E8" s="1">
        <v>21.858571239566299</v>
      </c>
      <c r="F8" s="1">
        <v>58.206896623893499</v>
      </c>
      <c r="G8" s="1">
        <v>1.4910129434430901</v>
      </c>
      <c r="H8" s="1">
        <v>1.7181093164082799</v>
      </c>
      <c r="I8" s="1">
        <v>3.9256125960702597E-2</v>
      </c>
      <c r="J8" s="1">
        <v>118</v>
      </c>
      <c r="K8" s="1">
        <v>0</v>
      </c>
      <c r="L8" s="1">
        <v>559.25066794427096</v>
      </c>
      <c r="M8" s="1">
        <v>12.5542288429595</v>
      </c>
      <c r="O8" s="2">
        <f t="shared" si="0"/>
        <v>0.33999999999999986</v>
      </c>
      <c r="P8" s="2">
        <f t="shared" si="1"/>
        <v>-0.48788332462198891</v>
      </c>
      <c r="Q8" s="2">
        <f t="shared" si="2"/>
        <v>-0.73201627867775976</v>
      </c>
      <c r="R8" s="2"/>
      <c r="S8" s="2">
        <f t="shared" si="3"/>
        <v>-1.8099999999999996</v>
      </c>
      <c r="T8" s="2">
        <f t="shared" si="4"/>
        <v>-1.1194584400383436</v>
      </c>
      <c r="U8" s="2">
        <f t="shared" si="5"/>
        <v>-1.0636977276661543</v>
      </c>
      <c r="V8" s="2"/>
      <c r="W8" s="2">
        <f t="shared" si="6"/>
        <v>3.1061458968677291E-2</v>
      </c>
      <c r="X8" s="2">
        <f t="shared" si="7"/>
        <v>7.1945622659015385E-3</v>
      </c>
      <c r="Y8" s="2"/>
      <c r="Z8" s="2">
        <v>7.9470000000000001</v>
      </c>
      <c r="AA8" s="2">
        <v>1252.38167938931</v>
      </c>
      <c r="AB8" s="2">
        <v>1489.6546703275401</v>
      </c>
      <c r="AC8" s="2">
        <v>24.242242444703301</v>
      </c>
      <c r="AD8" s="2">
        <v>23.380894085965299</v>
      </c>
    </row>
    <row r="9" spans="1:32">
      <c r="A9" s="1">
        <v>1400363773</v>
      </c>
      <c r="B9" s="1">
        <v>9.6560000000000006</v>
      </c>
      <c r="C9" s="1">
        <v>11.976000000000001</v>
      </c>
      <c r="D9" s="1">
        <v>390.75581395348797</v>
      </c>
      <c r="E9" s="1">
        <v>38.883713753360098</v>
      </c>
      <c r="F9" s="1">
        <v>48.140853834944998</v>
      </c>
      <c r="G9" s="1">
        <v>2.0412928437520002</v>
      </c>
      <c r="H9" s="1">
        <v>1.9061916814831901</v>
      </c>
      <c r="I9" s="1">
        <v>0.14518273518180999</v>
      </c>
      <c r="J9" s="1">
        <v>86</v>
      </c>
      <c r="K9" s="1">
        <v>0</v>
      </c>
      <c r="L9" s="1">
        <v>428.55350592365102</v>
      </c>
      <c r="M9" s="1">
        <v>14.3649269469409</v>
      </c>
      <c r="O9" s="2">
        <f t="shared" si="0"/>
        <v>2.3200000000000003</v>
      </c>
      <c r="P9" s="2">
        <f t="shared" si="1"/>
        <v>-0.24176362123307449</v>
      </c>
      <c r="Q9" s="2">
        <f t="shared" si="2"/>
        <v>-0.34201263085640132</v>
      </c>
      <c r="R9" s="2"/>
      <c r="S9" s="2">
        <f t="shared" si="3"/>
        <v>-1.7090000000000005</v>
      </c>
      <c r="T9" s="2">
        <f t="shared" si="4"/>
        <v>-1.2645781434272587</v>
      </c>
      <c r="U9" s="2">
        <f t="shared" si="5"/>
        <v>-1.3527013754875139</v>
      </c>
      <c r="V9" s="2"/>
      <c r="W9" s="2">
        <f t="shared" si="6"/>
        <v>8.2181274344459876E-2</v>
      </c>
      <c r="X9" s="2">
        <f t="shared" si="7"/>
        <v>1.8887921106720329E-2</v>
      </c>
      <c r="Y9" s="2"/>
      <c r="Z9" s="2">
        <v>7.9470000000000001</v>
      </c>
      <c r="AA9" s="2">
        <v>1252.38167938931</v>
      </c>
      <c r="AB9" s="2">
        <v>1489.6546703275401</v>
      </c>
      <c r="AC9" s="2">
        <v>24.242242444703301</v>
      </c>
      <c r="AD9" s="2">
        <v>23.380894085965299</v>
      </c>
    </row>
    <row r="10" spans="1:32">
      <c r="A10" s="1">
        <v>1410359464</v>
      </c>
      <c r="B10" s="1">
        <v>9.6479999999999997</v>
      </c>
      <c r="C10" s="1">
        <v>10.617000000000001</v>
      </c>
      <c r="D10" s="1">
        <v>380.15841584158397</v>
      </c>
      <c r="E10" s="1">
        <v>29.6545702456126</v>
      </c>
      <c r="F10" s="1">
        <v>47.025441006891697</v>
      </c>
      <c r="G10" s="1">
        <v>1.5222772988265501</v>
      </c>
      <c r="H10" s="1">
        <v>1.8375479234708001</v>
      </c>
      <c r="I10" s="1">
        <v>5.3297053403414299E-2</v>
      </c>
      <c r="J10" s="1">
        <v>101</v>
      </c>
      <c r="K10" s="1">
        <v>0</v>
      </c>
      <c r="L10" s="1">
        <v>465.78778684270998</v>
      </c>
      <c r="M10" s="1">
        <v>13.0874318903012</v>
      </c>
      <c r="O10" s="2">
        <f t="shared" si="0"/>
        <v>0.96900000000000119</v>
      </c>
      <c r="P10" s="2">
        <f t="shared" si="1"/>
        <v>-0.20391152304998439</v>
      </c>
      <c r="Q10" s="2">
        <f t="shared" si="2"/>
        <v>-0.42447024239685227</v>
      </c>
      <c r="R10" s="2"/>
      <c r="S10" s="2">
        <f t="shared" si="3"/>
        <v>-1.7009999999999996</v>
      </c>
      <c r="T10" s="2">
        <f t="shared" si="4"/>
        <v>-1.2944302416103475</v>
      </c>
      <c r="U10" s="2">
        <f t="shared" si="5"/>
        <v>-1.2622437639470618</v>
      </c>
      <c r="V10" s="2"/>
      <c r="W10" s="2">
        <f t="shared" si="6"/>
        <v>6.0737086613505964E-2</v>
      </c>
      <c r="X10" s="2">
        <f t="shared" si="7"/>
        <v>1.3176831395128152E-2</v>
      </c>
      <c r="Y10" s="2"/>
      <c r="Z10" s="2">
        <v>7.9470000000000001</v>
      </c>
      <c r="AA10" s="2">
        <v>1252.38167938931</v>
      </c>
      <c r="AB10" s="2">
        <v>1489.6546703275401</v>
      </c>
      <c r="AC10" s="2">
        <v>24.242242444703301</v>
      </c>
      <c r="AD10" s="2">
        <v>23.380894085965299</v>
      </c>
    </row>
    <row r="11" spans="1:32">
      <c r="A11" s="1">
        <v>1410358863</v>
      </c>
      <c r="B11" s="1">
        <v>9.5920000000000005</v>
      </c>
      <c r="C11" s="1">
        <v>10.311999999999999</v>
      </c>
      <c r="D11" s="1">
        <v>386.72380952381002</v>
      </c>
      <c r="E11" s="1">
        <v>18.517707381436502</v>
      </c>
      <c r="F11" s="1">
        <v>49.271740065863</v>
      </c>
      <c r="G11" s="1">
        <v>1.2962546830744599</v>
      </c>
      <c r="H11" s="1">
        <v>1.79362358753383</v>
      </c>
      <c r="I11" s="1">
        <v>5.4601941868847301E-2</v>
      </c>
      <c r="J11" s="1">
        <v>105</v>
      </c>
      <c r="K11" s="1">
        <v>0</v>
      </c>
      <c r="L11" s="1">
        <v>480.12577791051598</v>
      </c>
      <c r="M11" s="1">
        <v>11.2288945552672</v>
      </c>
      <c r="O11" s="2">
        <f t="shared" si="0"/>
        <v>0.71999999999999886</v>
      </c>
      <c r="P11" s="2">
        <f t="shared" si="1"/>
        <v>-0.16650227803944873</v>
      </c>
      <c r="Q11" s="2">
        <f t="shared" si="2"/>
        <v>-0.40138755956857075</v>
      </c>
      <c r="R11" s="2"/>
      <c r="S11" s="2">
        <f t="shared" si="3"/>
        <v>-1.6450000000000005</v>
      </c>
      <c r="T11" s="2">
        <f t="shared" si="4"/>
        <v>-1.2758394866208844</v>
      </c>
      <c r="U11" s="2">
        <f t="shared" si="5"/>
        <v>-1.2293264467753438</v>
      </c>
      <c r="V11" s="2"/>
      <c r="W11" s="2">
        <f t="shared" si="6"/>
        <v>2.9966872140751111E-2</v>
      </c>
      <c r="X11" s="2">
        <f t="shared" si="7"/>
        <v>8.1913314898358625E-3</v>
      </c>
      <c r="Y11" s="2"/>
      <c r="Z11" s="2">
        <v>7.9470000000000001</v>
      </c>
      <c r="AA11" s="2">
        <v>1252.38167938931</v>
      </c>
      <c r="AB11" s="2">
        <v>1489.6546703275401</v>
      </c>
      <c r="AC11" s="2">
        <v>24.242242444703301</v>
      </c>
      <c r="AD11" s="2">
        <v>23.380894085965299</v>
      </c>
    </row>
    <row r="12" spans="1:32">
      <c r="A12" s="1">
        <v>1410360120</v>
      </c>
      <c r="B12" s="1">
        <v>9.1679999999999993</v>
      </c>
      <c r="C12" s="1">
        <v>10.672000000000001</v>
      </c>
      <c r="D12" s="1">
        <v>551.05426356589101</v>
      </c>
      <c r="E12" s="1">
        <v>21.1351505050966</v>
      </c>
      <c r="F12" s="1">
        <v>82.259783192143999</v>
      </c>
      <c r="G12" s="1">
        <v>1.85565213705397</v>
      </c>
      <c r="H12" s="1">
        <v>1.6142379455965701</v>
      </c>
      <c r="I12" s="1">
        <v>6.5718593297969294E-2</v>
      </c>
      <c r="J12" s="1">
        <v>129</v>
      </c>
      <c r="K12" s="1">
        <v>0</v>
      </c>
      <c r="L12" s="1">
        <v>733.22863179952901</v>
      </c>
      <c r="M12" s="1">
        <v>14.471061327763399</v>
      </c>
      <c r="O12" s="2">
        <f t="shared" si="0"/>
        <v>1.5040000000000013</v>
      </c>
      <c r="P12" s="2">
        <f t="shared" si="1"/>
        <v>-0.12698591730586717</v>
      </c>
      <c r="Q12" s="2">
        <f t="shared" si="2"/>
        <v>-0.4370985383992041</v>
      </c>
      <c r="R12" s="2"/>
      <c r="S12" s="2">
        <f t="shared" si="3"/>
        <v>-1.2209999999999992</v>
      </c>
      <c r="T12" s="2">
        <f t="shared" si="4"/>
        <v>-0.89135584735446471</v>
      </c>
      <c r="U12" s="2">
        <f t="shared" si="5"/>
        <v>-0.7696154679447097</v>
      </c>
      <c r="V12" s="2"/>
      <c r="W12" s="2">
        <f t="shared" si="6"/>
        <v>2.0047948950408179E-2</v>
      </c>
      <c r="X12" s="2">
        <f t="shared" si="7"/>
        <v>4.3106329958245704E-3</v>
      </c>
      <c r="Y12" s="2"/>
      <c r="Z12" s="2">
        <v>7.9470000000000001</v>
      </c>
      <c r="AA12" s="2">
        <v>1252.38167938931</v>
      </c>
      <c r="AB12" s="2">
        <v>1489.6546703275401</v>
      </c>
      <c r="AC12" s="2">
        <v>24.242242444703301</v>
      </c>
      <c r="AD12" s="2">
        <v>23.380894085965299</v>
      </c>
    </row>
    <row r="13" spans="1:32">
      <c r="A13" s="1">
        <v>1410359064</v>
      </c>
      <c r="B13" s="1">
        <v>9.1630000000000003</v>
      </c>
      <c r="C13" s="1">
        <v>10.026999999999999</v>
      </c>
      <c r="D13" s="1">
        <v>591.7109375</v>
      </c>
      <c r="E13" s="1">
        <v>20.7290849987575</v>
      </c>
      <c r="F13" s="1">
        <v>72.029285960975599</v>
      </c>
      <c r="G13" s="1">
        <v>1.4501119782104099</v>
      </c>
      <c r="H13" s="1">
        <v>1.72209512857822</v>
      </c>
      <c r="I13" s="1">
        <v>2.49986480096927E-2</v>
      </c>
      <c r="J13" s="1">
        <v>128</v>
      </c>
      <c r="K13" s="1">
        <v>0</v>
      </c>
      <c r="L13" s="1">
        <v>725.13827633791004</v>
      </c>
      <c r="M13" s="1">
        <v>14.5619951471378</v>
      </c>
      <c r="O13" s="2">
        <f t="shared" si="0"/>
        <v>0.86399999999999899</v>
      </c>
      <c r="P13" s="2">
        <f t="shared" si="1"/>
        <v>-0.19927399270408053</v>
      </c>
      <c r="Q13" s="2">
        <f t="shared" si="2"/>
        <v>-0.42005207478768991</v>
      </c>
      <c r="R13" s="2"/>
      <c r="S13" s="2">
        <f t="shared" si="3"/>
        <v>-1.2160000000000002</v>
      </c>
      <c r="T13" s="2">
        <f t="shared" si="4"/>
        <v>-0.81406777195625268</v>
      </c>
      <c r="U13" s="2">
        <f t="shared" si="5"/>
        <v>-0.78166193155622465</v>
      </c>
      <c r="V13" s="2"/>
      <c r="W13" s="2">
        <f t="shared" si="6"/>
        <v>1.6569236054537195E-2</v>
      </c>
      <c r="X13" s="2">
        <f t="shared" si="7"/>
        <v>4.6785358431334911E-3</v>
      </c>
      <c r="Y13" s="2"/>
      <c r="Z13" s="2">
        <v>7.9470000000000001</v>
      </c>
      <c r="AA13" s="2">
        <v>1252.38167938931</v>
      </c>
      <c r="AB13" s="2">
        <v>1489.6546703275401</v>
      </c>
      <c r="AC13" s="2">
        <v>24.242242444703301</v>
      </c>
      <c r="AD13" s="2">
        <v>23.380894085965299</v>
      </c>
    </row>
    <row r="14" spans="1:32">
      <c r="A14" s="1">
        <v>1410358901</v>
      </c>
      <c r="B14" s="1">
        <v>9.0670000000000002</v>
      </c>
      <c r="C14" s="1">
        <v>9.1229999999999993</v>
      </c>
      <c r="D14" s="1">
        <v>1198.2137404580201</v>
      </c>
      <c r="E14" s="1">
        <v>26.126747951594499</v>
      </c>
      <c r="F14" s="1">
        <v>146.48536888836901</v>
      </c>
      <c r="G14" s="1">
        <v>2.54564977476472</v>
      </c>
      <c r="H14" s="1">
        <v>1.6439713244044001</v>
      </c>
      <c r="I14" s="1">
        <v>1.2650184194801101E-2</v>
      </c>
      <c r="J14" s="1">
        <v>131</v>
      </c>
      <c r="K14" s="1">
        <v>0</v>
      </c>
      <c r="L14" s="1">
        <v>1442.2733098523199</v>
      </c>
      <c r="M14" s="1">
        <v>25.209140767785101</v>
      </c>
      <c r="O14" s="2">
        <f t="shared" si="0"/>
        <v>5.5999999999999162E-2</v>
      </c>
      <c r="P14" s="2">
        <f t="shared" si="1"/>
        <v>-0.86933573883458237</v>
      </c>
      <c r="Q14" s="2">
        <f t="shared" si="2"/>
        <v>-1.0706189167586349</v>
      </c>
      <c r="R14" s="2"/>
      <c r="S14" s="2">
        <f t="shared" si="3"/>
        <v>-1.1200000000000001</v>
      </c>
      <c r="T14" s="2">
        <f t="shared" si="4"/>
        <v>-4.8006025825750351E-2</v>
      </c>
      <c r="U14" s="2">
        <f t="shared" si="5"/>
        <v>-3.5095089585279265E-2</v>
      </c>
      <c r="V14" s="2"/>
      <c r="W14" s="2">
        <f t="shared" si="6"/>
        <v>2.6041096407422998E-3</v>
      </c>
      <c r="X14" s="2">
        <f t="shared" si="7"/>
        <v>1.9045393671530408E-3</v>
      </c>
      <c r="Y14" s="2"/>
      <c r="Z14" s="2">
        <v>7.9470000000000001</v>
      </c>
      <c r="AA14" s="2">
        <v>1252.38167938931</v>
      </c>
      <c r="AB14" s="2">
        <v>1489.6546703275401</v>
      </c>
      <c r="AC14" s="2">
        <v>24.242242444703301</v>
      </c>
      <c r="AD14" s="2">
        <v>23.380894085965299</v>
      </c>
    </row>
    <row r="15" spans="1:32">
      <c r="A15" s="1">
        <v>1400364233</v>
      </c>
      <c r="B15" s="1">
        <v>9.0619999999999994</v>
      </c>
      <c r="C15" s="1">
        <v>9.8140000000000001</v>
      </c>
      <c r="D15" s="1">
        <v>1328.0317460317499</v>
      </c>
      <c r="E15" s="1">
        <v>31.4949254182083</v>
      </c>
      <c r="F15" s="1">
        <v>185.540233543575</v>
      </c>
      <c r="G15" s="1">
        <v>3.0724921997644699</v>
      </c>
      <c r="H15" s="1">
        <v>1.53380037839397</v>
      </c>
      <c r="I15" s="1">
        <v>9.1357997567867895E-3</v>
      </c>
      <c r="J15" s="1">
        <v>126</v>
      </c>
      <c r="K15" s="1">
        <v>3</v>
      </c>
      <c r="L15" s="1">
        <v>1709.74052316949</v>
      </c>
      <c r="M15" s="1">
        <v>30.385131294095899</v>
      </c>
      <c r="O15" s="2">
        <f t="shared" si="0"/>
        <v>0.75200000000000067</v>
      </c>
      <c r="P15" s="2">
        <f t="shared" si="1"/>
        <v>-0.97602114195051914</v>
      </c>
      <c r="Q15" s="2">
        <f t="shared" si="2"/>
        <v>-1.2503255129594395</v>
      </c>
      <c r="R15" s="2"/>
      <c r="S15" s="2">
        <f t="shared" si="3"/>
        <v>-1.1149999999999993</v>
      </c>
      <c r="T15" s="2">
        <f t="shared" si="4"/>
        <v>6.3679377290187092E-2</v>
      </c>
      <c r="U15" s="2">
        <f t="shared" si="5"/>
        <v>0.14961150661552547</v>
      </c>
      <c r="V15" s="2"/>
      <c r="W15" s="2">
        <f t="shared" si="6"/>
        <v>4.6325075676075245E-3</v>
      </c>
      <c r="X15" s="2">
        <f t="shared" si="7"/>
        <v>2.2171769717231338E-3</v>
      </c>
      <c r="Y15" s="2"/>
      <c r="Z15" s="2">
        <v>7.9470000000000001</v>
      </c>
      <c r="AA15" s="2">
        <v>1252.38167938931</v>
      </c>
      <c r="AB15" s="2">
        <v>1489.6546703275401</v>
      </c>
      <c r="AC15" s="2">
        <v>24.242242444703301</v>
      </c>
      <c r="AD15" s="2">
        <v>23.380894085965299</v>
      </c>
    </row>
    <row r="16" spans="1:32">
      <c r="A16" s="1">
        <v>1410359294</v>
      </c>
      <c r="B16" s="1">
        <v>9.02</v>
      </c>
      <c r="C16" s="1">
        <v>9.6170000000000009</v>
      </c>
      <c r="D16" s="1">
        <v>1620.5267175572501</v>
      </c>
      <c r="E16" s="1">
        <v>27.4063945650481</v>
      </c>
      <c r="F16" s="1">
        <v>174.1535882899</v>
      </c>
      <c r="G16" s="1">
        <v>2.3447708468130899</v>
      </c>
      <c r="H16" s="1">
        <v>1.74843514869896</v>
      </c>
      <c r="I16" s="1">
        <v>1.0957998030398E-2</v>
      </c>
      <c r="J16" s="1">
        <v>131</v>
      </c>
      <c r="K16" s="1">
        <v>0</v>
      </c>
      <c r="L16" s="1">
        <v>1824.4611532327201</v>
      </c>
      <c r="M16" s="1">
        <v>22.3674458106765</v>
      </c>
      <c r="O16" s="2">
        <f t="shared" si="0"/>
        <v>0.59700000000000131</v>
      </c>
      <c r="P16" s="2">
        <f t="shared" si="1"/>
        <v>-1.1501404890562261</v>
      </c>
      <c r="Q16" s="2">
        <f t="shared" si="2"/>
        <v>-1.2788365517999303</v>
      </c>
      <c r="R16" s="2"/>
      <c r="S16" s="2">
        <f t="shared" si="3"/>
        <v>-1.0729999999999995</v>
      </c>
      <c r="T16" s="2">
        <f t="shared" si="4"/>
        <v>0.27979872439589359</v>
      </c>
      <c r="U16" s="2">
        <f t="shared" si="5"/>
        <v>0.22012254545601578</v>
      </c>
      <c r="V16" s="2"/>
      <c r="W16" s="2">
        <f t="shared" si="6"/>
        <v>2.6072193303572355E-3</v>
      </c>
      <c r="X16" s="2">
        <f t="shared" si="7"/>
        <v>3.6789084275575812E-3</v>
      </c>
      <c r="Y16" s="2"/>
      <c r="Z16" s="2">
        <v>7.9470000000000001</v>
      </c>
      <c r="AA16" s="2">
        <v>1252.38167938931</v>
      </c>
      <c r="AB16" s="2">
        <v>1489.6546703275401</v>
      </c>
      <c r="AC16" s="2">
        <v>24.242242444703301</v>
      </c>
      <c r="AD16" s="2">
        <v>23.380894085965299</v>
      </c>
    </row>
    <row r="17" spans="1:30">
      <c r="A17" s="1">
        <v>1410359670</v>
      </c>
      <c r="B17" s="1">
        <v>8.9789999999999992</v>
      </c>
      <c r="C17" s="1">
        <v>11.308999999999999</v>
      </c>
      <c r="D17" s="1">
        <v>540.63114754098399</v>
      </c>
      <c r="E17" s="1">
        <v>18.7239497467049</v>
      </c>
      <c r="F17" s="1">
        <v>75.335342349863694</v>
      </c>
      <c r="G17" s="1">
        <v>1.7955457942375701</v>
      </c>
      <c r="H17" s="1">
        <v>1.6580940290423101</v>
      </c>
      <c r="I17" s="1">
        <v>4.6440800569605298E-2</v>
      </c>
      <c r="J17" s="1">
        <v>122</v>
      </c>
      <c r="K17" s="1">
        <v>0</v>
      </c>
      <c r="L17" s="1">
        <v>695.45020109677796</v>
      </c>
      <c r="M17" s="1">
        <v>15.5222158206464</v>
      </c>
      <c r="O17" s="2">
        <f t="shared" si="0"/>
        <v>2.33</v>
      </c>
      <c r="P17" s="2">
        <f t="shared" si="1"/>
        <v>8.274734195258926E-2</v>
      </c>
      <c r="Q17" s="2">
        <f t="shared" si="2"/>
        <v>-0.19066509260237297</v>
      </c>
      <c r="R17" s="2"/>
      <c r="S17" s="2">
        <f t="shared" si="3"/>
        <v>-1.0319999999999991</v>
      </c>
      <c r="T17" s="2">
        <f t="shared" si="4"/>
        <v>-0.91208910661292097</v>
      </c>
      <c r="U17" s="2">
        <f t="shared" si="5"/>
        <v>-0.82704891374154044</v>
      </c>
      <c r="V17" s="2"/>
      <c r="W17" s="2">
        <f t="shared" si="6"/>
        <v>1.6150661453654735E-2</v>
      </c>
      <c r="X17" s="2">
        <f t="shared" si="7"/>
        <v>7.057952905658027E-3</v>
      </c>
      <c r="Y17" s="2"/>
      <c r="Z17" s="2">
        <v>7.9470000000000001</v>
      </c>
      <c r="AA17" s="2">
        <v>1252.38167938931</v>
      </c>
      <c r="AB17" s="2">
        <v>1489.6546703275401</v>
      </c>
      <c r="AC17" s="2">
        <v>24.242242444703301</v>
      </c>
      <c r="AD17" s="2">
        <v>23.380894085965299</v>
      </c>
    </row>
    <row r="18" spans="1:30">
      <c r="A18" s="1">
        <v>1410359269</v>
      </c>
      <c r="B18" s="1">
        <v>8.9489999999999998</v>
      </c>
      <c r="C18" s="1">
        <v>9.1010000000000009</v>
      </c>
      <c r="D18" s="1">
        <v>1915.8625954198501</v>
      </c>
      <c r="E18" s="1">
        <v>30.130792648397801</v>
      </c>
      <c r="F18" s="1">
        <v>181.467443256655</v>
      </c>
      <c r="G18" s="1">
        <v>2.7836558170415802</v>
      </c>
      <c r="H18" s="1">
        <v>1.8449937989182601</v>
      </c>
      <c r="I18" s="1">
        <v>1.4007498412337E-2</v>
      </c>
      <c r="J18" s="1">
        <v>131</v>
      </c>
      <c r="K18" s="1">
        <v>8</v>
      </c>
      <c r="L18" s="1">
        <v>1993.0070247557901</v>
      </c>
      <c r="M18" s="1">
        <v>29.593553565347801</v>
      </c>
      <c r="O18" s="2">
        <f t="shared" si="0"/>
        <v>0.15200000000000102</v>
      </c>
      <c r="P18" s="2">
        <f t="shared" si="1"/>
        <v>-1.2609108962629012</v>
      </c>
      <c r="Q18" s="2">
        <f t="shared" si="2"/>
        <v>-1.3037720736545051</v>
      </c>
      <c r="R18" s="2"/>
      <c r="S18" s="2">
        <f t="shared" si="3"/>
        <v>-1.0019999999999998</v>
      </c>
      <c r="T18" s="2">
        <f t="shared" si="4"/>
        <v>0.46156913160256874</v>
      </c>
      <c r="U18" s="2">
        <f t="shared" si="5"/>
        <v>0.31605806731059033</v>
      </c>
      <c r="V18" s="2"/>
      <c r="W18" s="2">
        <f t="shared" si="6"/>
        <v>3.8731761251449282E-3</v>
      </c>
      <c r="X18" s="2">
        <f t="shared" si="7"/>
        <v>9.0559056022437856E-4</v>
      </c>
      <c r="Y18" s="2"/>
      <c r="Z18" s="2">
        <v>7.9470000000000001</v>
      </c>
      <c r="AA18" s="2">
        <v>1252.38167938931</v>
      </c>
      <c r="AB18" s="2">
        <v>1489.6546703275401</v>
      </c>
      <c r="AC18" s="2">
        <v>24.242242444703301</v>
      </c>
      <c r="AD18" s="2">
        <v>23.380894085965299</v>
      </c>
    </row>
    <row r="19" spans="1:30">
      <c r="A19" s="1">
        <v>1410359111</v>
      </c>
      <c r="B19" s="1">
        <v>8.8119999999999994</v>
      </c>
      <c r="C19" s="1">
        <v>10.077</v>
      </c>
      <c r="D19" s="1">
        <v>622.54263565891495</v>
      </c>
      <c r="E19" s="1">
        <v>19.047011719942901</v>
      </c>
      <c r="F19" s="1">
        <v>86.361026999391299</v>
      </c>
      <c r="G19" s="1">
        <v>1.69507261046223</v>
      </c>
      <c r="H19" s="1">
        <v>1.602686892411</v>
      </c>
      <c r="I19" s="1">
        <v>1.73720208463485E-2</v>
      </c>
      <c r="J19" s="1">
        <v>129</v>
      </c>
      <c r="K19" s="1">
        <v>0</v>
      </c>
      <c r="L19" s="1">
        <v>813.17270585266897</v>
      </c>
      <c r="M19" s="1">
        <v>14.261107545051001</v>
      </c>
      <c r="O19" s="2">
        <f t="shared" si="0"/>
        <v>1.2650000000000006</v>
      </c>
      <c r="P19" s="2">
        <f t="shared" si="1"/>
        <v>9.657724994874517E-2</v>
      </c>
      <c r="Q19" s="2">
        <f t="shared" si="2"/>
        <v>-0.19345698278358636</v>
      </c>
      <c r="R19" s="2"/>
      <c r="S19" s="2">
        <f t="shared" si="3"/>
        <v>-0.86499999999999932</v>
      </c>
      <c r="T19" s="2">
        <f t="shared" si="4"/>
        <v>-0.75891901460907762</v>
      </c>
      <c r="U19" s="2">
        <f t="shared" si="5"/>
        <v>-0.65725702356032722</v>
      </c>
      <c r="V19" s="2"/>
      <c r="W19" s="2">
        <f t="shared" si="6"/>
        <v>1.1904938281719679E-2</v>
      </c>
      <c r="X19" s="2">
        <f t="shared" si="7"/>
        <v>1.9673439337120069E-3</v>
      </c>
      <c r="Y19" s="2"/>
      <c r="Z19" s="2">
        <v>7.9470000000000001</v>
      </c>
      <c r="AA19" s="2">
        <v>1252.38167938931</v>
      </c>
      <c r="AB19" s="2">
        <v>1489.6546703275401</v>
      </c>
      <c r="AC19" s="2">
        <v>24.242242444703301</v>
      </c>
      <c r="AD19" s="2">
        <v>23.380894085965299</v>
      </c>
    </row>
    <row r="20" spans="1:30">
      <c r="A20" s="1">
        <v>1410360318</v>
      </c>
      <c r="B20" s="1">
        <v>8.6010000000000009</v>
      </c>
      <c r="C20" s="1">
        <v>11.132999999999999</v>
      </c>
      <c r="D20" s="1">
        <v>538.93650793650795</v>
      </c>
      <c r="E20" s="1">
        <v>25.772897013385101</v>
      </c>
      <c r="F20" s="1">
        <v>80.677705561358195</v>
      </c>
      <c r="G20" s="1">
        <v>1.96919348273017</v>
      </c>
      <c r="H20" s="1">
        <v>1.56744643848077</v>
      </c>
      <c r="I20" s="1">
        <v>2.4999672971117302E-2</v>
      </c>
      <c r="J20" s="1">
        <v>126</v>
      </c>
      <c r="K20" s="1">
        <v>0</v>
      </c>
      <c r="L20" s="1">
        <v>708.09227750995899</v>
      </c>
      <c r="M20" s="1">
        <v>16.073753117937301</v>
      </c>
      <c r="O20" s="2">
        <f t="shared" si="0"/>
        <v>2.5319999999999983</v>
      </c>
      <c r="P20" s="2">
        <f t="shared" si="1"/>
        <v>0.46415598998777075</v>
      </c>
      <c r="Q20" s="2">
        <f t="shared" si="2"/>
        <v>0.16777535506241037</v>
      </c>
      <c r="R20" s="2"/>
      <c r="S20" s="2">
        <f t="shared" si="3"/>
        <v>-0.6540000000000008</v>
      </c>
      <c r="T20" s="2">
        <f t="shared" si="4"/>
        <v>-0.91549775464810479</v>
      </c>
      <c r="U20" s="2">
        <f t="shared" si="5"/>
        <v>-0.80748936140632499</v>
      </c>
      <c r="V20" s="2"/>
      <c r="W20" s="2">
        <f t="shared" si="6"/>
        <v>2.9902861191917984E-2</v>
      </c>
      <c r="X20" s="2">
        <f t="shared" si="7"/>
        <v>7.4618928464140755E-3</v>
      </c>
      <c r="Y20" s="2"/>
      <c r="Z20" s="2">
        <v>7.9470000000000001</v>
      </c>
      <c r="AA20" s="2">
        <v>1252.38167938931</v>
      </c>
      <c r="AB20" s="2">
        <v>1489.6546703275401</v>
      </c>
      <c r="AC20" s="2">
        <v>24.242242444703301</v>
      </c>
      <c r="AD20" s="2">
        <v>23.380894085965299</v>
      </c>
    </row>
    <row r="21" spans="1:30">
      <c r="A21" s="1">
        <v>1410359135</v>
      </c>
      <c r="B21" s="1">
        <v>8.2379999999999995</v>
      </c>
      <c r="C21" s="1">
        <v>10.632</v>
      </c>
      <c r="D21" s="1">
        <v>1136.5190839694701</v>
      </c>
      <c r="E21" s="1">
        <v>27.242663882324099</v>
      </c>
      <c r="F21" s="1">
        <v>154.280686044524</v>
      </c>
      <c r="G21" s="1">
        <v>2.9146057856891301</v>
      </c>
      <c r="H21" s="1">
        <v>1.58459435254384</v>
      </c>
      <c r="I21" s="1">
        <v>1.0973832577511101E-2</v>
      </c>
      <c r="J21" s="1">
        <v>131</v>
      </c>
      <c r="K21" s="1">
        <v>1</v>
      </c>
      <c r="L21" s="1">
        <v>1461.2413391975199</v>
      </c>
      <c r="M21" s="1">
        <v>27.1414990470095</v>
      </c>
      <c r="O21" s="2">
        <f t="shared" si="0"/>
        <v>2.3940000000000001</v>
      </c>
      <c r="P21" s="2">
        <f t="shared" si="1"/>
        <v>1.7058168450588163E-2</v>
      </c>
      <c r="Q21" s="2">
        <f t="shared" si="2"/>
        <v>-0.25580487526670304</v>
      </c>
      <c r="R21" s="2"/>
      <c r="S21" s="2">
        <f t="shared" si="3"/>
        <v>-0.29099999999999948</v>
      </c>
      <c r="T21" s="2">
        <f t="shared" si="4"/>
        <v>-0.10539993311092061</v>
      </c>
      <c r="U21" s="2">
        <f t="shared" si="5"/>
        <v>-2.0909131077210662E-2</v>
      </c>
      <c r="V21" s="2"/>
      <c r="W21" s="2">
        <f t="shared" si="6"/>
        <v>4.9026830083090528E-3</v>
      </c>
      <c r="X21" s="2">
        <f t="shared" si="7"/>
        <v>3.0729245178633784E-3</v>
      </c>
      <c r="Y21" s="2"/>
      <c r="Z21" s="2">
        <v>7.9470000000000001</v>
      </c>
      <c r="AA21" s="2">
        <v>1252.38167938931</v>
      </c>
      <c r="AB21" s="2">
        <v>1489.6546703275401</v>
      </c>
      <c r="AC21" s="2">
        <v>24.242242444703301</v>
      </c>
      <c r="AD21" s="2">
        <v>23.380894085965299</v>
      </c>
    </row>
    <row r="22" spans="1:30">
      <c r="A22" s="1">
        <v>1410358952</v>
      </c>
      <c r="B22" s="1">
        <v>7.9470000000000001</v>
      </c>
      <c r="C22" s="1">
        <v>9.5269999999999992</v>
      </c>
      <c r="D22" s="1">
        <v>1252.38167938931</v>
      </c>
      <c r="E22" s="1">
        <v>24.242242444703301</v>
      </c>
      <c r="F22" s="1">
        <v>150.72591226911101</v>
      </c>
      <c r="G22" s="1">
        <v>2.5474584796044</v>
      </c>
      <c r="H22" s="1">
        <v>1.6486285995790599</v>
      </c>
      <c r="I22" s="1">
        <v>1.1881661668259699E-2</v>
      </c>
      <c r="J22" s="1">
        <v>131</v>
      </c>
      <c r="K22" s="1">
        <v>2</v>
      </c>
      <c r="L22" s="1">
        <v>1489.6546703275401</v>
      </c>
      <c r="M22" s="1">
        <v>23.380894085965299</v>
      </c>
      <c r="O22" s="2">
        <f t="shared" si="0"/>
        <v>1.5799999999999992</v>
      </c>
      <c r="P22" s="2">
        <f t="shared" si="1"/>
        <v>0.20265823533966731</v>
      </c>
      <c r="Q22" s="2">
        <f t="shared" si="2"/>
        <v>1.4285993656085516E-2</v>
      </c>
      <c r="R22" s="2"/>
      <c r="S22" s="2">
        <f t="shared" si="3"/>
        <v>0</v>
      </c>
      <c r="T22" s="2">
        <f t="shared" si="4"/>
        <v>0</v>
      </c>
      <c r="U22" s="2">
        <f t="shared" si="5"/>
        <v>0</v>
      </c>
      <c r="V22" s="2"/>
      <c r="W22" s="2">
        <f t="shared" si="6"/>
        <v>0</v>
      </c>
      <c r="X22" s="2">
        <f t="shared" si="7"/>
        <v>0</v>
      </c>
      <c r="Y22" s="2"/>
      <c r="Z22" s="2">
        <v>7.9470000000000001</v>
      </c>
      <c r="AA22" s="2">
        <v>1252.38167938931</v>
      </c>
      <c r="AB22" s="2">
        <v>1489.6546703275401</v>
      </c>
      <c r="AC22" s="2">
        <v>24.242242444703301</v>
      </c>
      <c r="AD22" s="2">
        <v>23.380894085965299</v>
      </c>
    </row>
    <row r="23" spans="1:30"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20"/>
  <sheetViews>
    <sheetView topLeftCell="M1" workbookViewId="0">
      <selection activeCell="V2" sqref="V2:V20"/>
    </sheetView>
  </sheetViews>
  <sheetFormatPr defaultRowHeight="15"/>
  <cols>
    <col min="2" max="2" width="16" style="6" customWidth="1"/>
    <col min="3" max="6" width="9.140625" style="6"/>
  </cols>
  <sheetData>
    <row r="1" spans="1:39">
      <c r="A1" s="6" t="s">
        <v>0</v>
      </c>
      <c r="B1" s="6" t="s">
        <v>26</v>
      </c>
      <c r="C1" s="6" t="s">
        <v>29</v>
      </c>
      <c r="D1" s="6" t="s">
        <v>30</v>
      </c>
      <c r="E1" s="6" t="s">
        <v>31</v>
      </c>
      <c r="F1" s="6" t="s">
        <v>52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7</v>
      </c>
      <c r="N1" s="6" t="s">
        <v>8</v>
      </c>
      <c r="O1" s="6" t="s">
        <v>9</v>
      </c>
      <c r="P1" s="6" t="s">
        <v>10</v>
      </c>
      <c r="Q1" s="6" t="s">
        <v>11</v>
      </c>
      <c r="R1" s="6" t="s">
        <v>12</v>
      </c>
      <c r="T1" s="6" t="s">
        <v>13</v>
      </c>
      <c r="U1" s="6" t="s">
        <v>14</v>
      </c>
      <c r="V1" s="6" t="s">
        <v>15</v>
      </c>
      <c r="W1" s="6"/>
      <c r="X1" s="6" t="s">
        <v>16</v>
      </c>
      <c r="Y1" s="6" t="s">
        <v>17</v>
      </c>
      <c r="Z1" s="6" t="s">
        <v>18</v>
      </c>
      <c r="AA1" s="6"/>
      <c r="AB1" s="6" t="s">
        <v>19</v>
      </c>
      <c r="AC1" s="6" t="s">
        <v>20</v>
      </c>
      <c r="AD1" s="6"/>
      <c r="AE1" s="6" t="s">
        <v>53</v>
      </c>
      <c r="AF1" s="6" t="s">
        <v>22</v>
      </c>
      <c r="AG1" s="6" t="s">
        <v>23</v>
      </c>
      <c r="AH1" s="6" t="s">
        <v>24</v>
      </c>
      <c r="AI1" s="6" t="s">
        <v>25</v>
      </c>
    </row>
    <row r="2" spans="1:39">
      <c r="A2" s="6">
        <v>1410358391</v>
      </c>
      <c r="B2" s="6" t="s">
        <v>75</v>
      </c>
      <c r="C2" s="6">
        <v>11.51</v>
      </c>
      <c r="D2" s="6">
        <v>7.8769999999999998</v>
      </c>
      <c r="E2" s="6">
        <v>6.6440000000000001</v>
      </c>
      <c r="F2" s="6">
        <f>0.628 * (D2 - E2) + 0.995 * C2</f>
        <v>12.226773999999999</v>
      </c>
      <c r="G2" s="6">
        <v>10.087</v>
      </c>
      <c r="H2" s="6">
        <v>12.736000000000001</v>
      </c>
      <c r="I2" s="6">
        <v>360.31730769230802</v>
      </c>
      <c r="J2" s="6">
        <v>27.771155991564701</v>
      </c>
      <c r="K2" s="6">
        <v>50.810282369269103</v>
      </c>
      <c r="L2" s="6">
        <v>1.3818248023348001</v>
      </c>
      <c r="M2" s="6">
        <v>1.6985658767437399</v>
      </c>
      <c r="N2" s="6">
        <v>6.9324854359343893E-2</v>
      </c>
      <c r="O2" s="6">
        <v>104</v>
      </c>
      <c r="P2" s="6">
        <v>0</v>
      </c>
      <c r="Q2" s="6">
        <v>415.08424087229599</v>
      </c>
      <c r="R2" s="6">
        <v>10.466662260892701</v>
      </c>
      <c r="T2" s="6">
        <f t="shared" ref="T2" si="0">H2-G2</f>
        <v>2.6490000000000009</v>
      </c>
      <c r="U2" s="6">
        <f t="shared" ref="U2" si="1">X2-Y2 + AE2 - 2.5*LOG10(AF2)</f>
        <v>0.20351319055306227</v>
      </c>
      <c r="V2" s="6">
        <f t="shared" ref="V2" si="2">X2-Z2+ AE2 - 2.5*LOG10(AG2)</f>
        <v>4.9885386935070386E-2</v>
      </c>
      <c r="W2" s="6"/>
      <c r="X2" s="6">
        <f>AE2-F2</f>
        <v>-2.8157739999999976</v>
      </c>
      <c r="Y2" s="6">
        <f t="shared" ref="Y2" si="3">-2.5*LOG10(AF2/I2)</f>
        <v>-1.9627387782363057</v>
      </c>
      <c r="Z2" s="6">
        <f t="shared" ref="Z2" si="4">-2.5*LOG10(AG2/Q2)</f>
        <v>-1.7480667015626417</v>
      </c>
      <c r="AA2" s="6"/>
      <c r="AB2" s="6">
        <f t="shared" ref="AB2" si="5">ABS(-2.5*LOG10((AF2+AH2)/(I2+J2))-Y2)</f>
        <v>6.2299331086672849E-2</v>
      </c>
      <c r="AC2" s="6">
        <f t="shared" ref="AC2" si="6">ABS(-2.5*LOG10((AG2+AI2)/(Q2+R2))-Z2)</f>
        <v>1.0614241290914705E-2</v>
      </c>
      <c r="AD2" s="6"/>
      <c r="AE2" s="6">
        <v>9.4110000000000014</v>
      </c>
      <c r="AF2" s="6">
        <v>2196.75</v>
      </c>
      <c r="AG2" s="6">
        <v>2076.6481802670701</v>
      </c>
      <c r="AH2" s="6">
        <v>37.370079943719702</v>
      </c>
      <c r="AI2" s="6">
        <v>31.6522658293765</v>
      </c>
    </row>
    <row r="3" spans="1:39">
      <c r="A3" s="6">
        <v>1410357408</v>
      </c>
      <c r="B3" s="6" t="s">
        <v>76</v>
      </c>
      <c r="C3" s="6">
        <v>11.352</v>
      </c>
      <c r="D3" s="6">
        <v>10.901999999999999</v>
      </c>
      <c r="E3" s="6">
        <v>10.836</v>
      </c>
      <c r="F3" s="6">
        <f t="shared" ref="F3:F20" si="7">0.628 * (D3 - E3) + 0.995 * C3</f>
        <v>11.336687999999999</v>
      </c>
      <c r="G3" s="6">
        <v>10.048999999999999</v>
      </c>
      <c r="H3" s="6">
        <v>10.667999999999999</v>
      </c>
      <c r="I3" s="6">
        <v>362.42982456140402</v>
      </c>
      <c r="J3" s="6">
        <v>16.6661817533255</v>
      </c>
      <c r="K3" s="6">
        <v>55.043736241548999</v>
      </c>
      <c r="L3" s="6">
        <v>1.4775998206359899</v>
      </c>
      <c r="M3" s="6">
        <v>1.6747479022488101</v>
      </c>
      <c r="N3" s="6">
        <v>3.7284961054474999E-2</v>
      </c>
      <c r="O3" s="6">
        <v>114</v>
      </c>
      <c r="P3" s="6">
        <v>0</v>
      </c>
      <c r="Q3" s="6">
        <v>471.55654171662002</v>
      </c>
      <c r="R3" s="6">
        <v>10.1353560924441</v>
      </c>
      <c r="T3" s="6">
        <f t="shared" ref="T3:T20" si="8">H3-G3</f>
        <v>0.61899999999999977</v>
      </c>
      <c r="U3" s="6">
        <f t="shared" ref="U3:U20" si="9">X3-Y3 + AE3 - 2.5*LOG10(AF3)</f>
        <v>1.087252177946894</v>
      </c>
      <c r="V3" s="6">
        <f t="shared" ref="V3:V20" si="10">X3-Z3+ AE3 - 2.5*LOG10(AG3)</f>
        <v>0.80147756493437328</v>
      </c>
      <c r="W3" s="6"/>
      <c r="X3" s="6">
        <f t="shared" ref="X3:X20" si="11">AE3-F3</f>
        <v>-1.9256879999999974</v>
      </c>
      <c r="Y3" s="6">
        <f t="shared" ref="Y3:Y20" si="12">-2.5*LOG10(AF3/I3)</f>
        <v>-1.9563917656301375</v>
      </c>
      <c r="Z3" s="6">
        <f t="shared" ref="Z3:Z20" si="13">-2.5*LOG10(AG3/Q3)</f>
        <v>-1.6095728795619457</v>
      </c>
      <c r="AA3" s="6"/>
      <c r="AB3" s="6">
        <f t="shared" ref="AB3:AB20" si="14">ABS(-2.5*LOG10((AF3+AH3)/(I3+J3))-Y3)</f>
        <v>3.0498508897371712E-2</v>
      </c>
      <c r="AC3" s="6">
        <f t="shared" ref="AC3:AC20" si="15">ABS(-2.5*LOG10((AG3+AI3)/(Q3+R3))-Z3)</f>
        <v>6.6649814918602335E-3</v>
      </c>
      <c r="AD3" s="6"/>
      <c r="AE3" s="6">
        <v>9.4110000000000014</v>
      </c>
      <c r="AF3" s="6">
        <v>2196.75</v>
      </c>
      <c r="AG3" s="6">
        <v>2076.6481802670701</v>
      </c>
      <c r="AH3" s="6">
        <v>37.370079943719702</v>
      </c>
      <c r="AI3" s="6">
        <v>31.6522658293765</v>
      </c>
    </row>
    <row r="4" spans="1:39">
      <c r="A4" s="6">
        <v>1410357690</v>
      </c>
      <c r="B4" s="6" t="s">
        <v>77</v>
      </c>
      <c r="C4" s="6">
        <v>11.391</v>
      </c>
      <c r="D4" s="6">
        <v>10.807</v>
      </c>
      <c r="E4" s="6">
        <v>10.725</v>
      </c>
      <c r="F4" s="6">
        <f t="shared" si="7"/>
        <v>11.385541</v>
      </c>
      <c r="G4" s="6">
        <v>10.039999999999999</v>
      </c>
      <c r="H4" s="6">
        <v>10.46</v>
      </c>
      <c r="I4" s="6">
        <v>368.96774193548401</v>
      </c>
      <c r="J4" s="6">
        <v>21.158674526946101</v>
      </c>
      <c r="K4" s="6">
        <v>54.366920614056397</v>
      </c>
      <c r="L4" s="6">
        <v>1.4115651799885101</v>
      </c>
      <c r="M4" s="6">
        <v>1.6562424000161</v>
      </c>
      <c r="N4" s="6">
        <v>2.96746015389854E-2</v>
      </c>
      <c r="O4" s="6">
        <v>124</v>
      </c>
      <c r="P4" s="6">
        <v>0</v>
      </c>
      <c r="Q4" s="6">
        <v>464.724183664409</v>
      </c>
      <c r="R4" s="6">
        <v>10.796305502526801</v>
      </c>
      <c r="T4" s="6">
        <f t="shared" si="8"/>
        <v>0.42000000000000171</v>
      </c>
      <c r="U4" s="6">
        <f t="shared" si="9"/>
        <v>1.0189880040590502</v>
      </c>
      <c r="V4" s="6">
        <f t="shared" si="10"/>
        <v>0.76847081698056385</v>
      </c>
      <c r="W4" s="6"/>
      <c r="X4" s="6">
        <f t="shared" si="11"/>
        <v>-1.9745409999999985</v>
      </c>
      <c r="Y4" s="6">
        <f t="shared" si="12"/>
        <v>-1.9369805917422944</v>
      </c>
      <c r="Z4" s="6">
        <f t="shared" si="13"/>
        <v>-1.6254191316081368</v>
      </c>
      <c r="AA4" s="6"/>
      <c r="AB4" s="6">
        <f t="shared" si="14"/>
        <v>4.2227708110850415E-2</v>
      </c>
      <c r="AC4" s="6">
        <f t="shared" si="15"/>
        <v>8.5109662379099227E-3</v>
      </c>
      <c r="AD4" s="6"/>
      <c r="AE4" s="6">
        <v>9.4110000000000014</v>
      </c>
      <c r="AF4" s="6">
        <v>2196.75</v>
      </c>
      <c r="AG4" s="6">
        <v>2076.6481802670701</v>
      </c>
      <c r="AH4" s="6">
        <v>37.370079943719702</v>
      </c>
      <c r="AI4" s="6">
        <v>31.6522658293765</v>
      </c>
    </row>
    <row r="5" spans="1:39">
      <c r="A5" s="6">
        <v>1410358865</v>
      </c>
      <c r="B5" s="6" t="s">
        <v>78</v>
      </c>
      <c r="C5" s="6">
        <v>11.298999999999999</v>
      </c>
      <c r="D5" s="6">
        <v>10.61</v>
      </c>
      <c r="E5" s="6">
        <v>10.368</v>
      </c>
      <c r="F5" s="6">
        <f t="shared" si="7"/>
        <v>11.394480999999999</v>
      </c>
      <c r="G5" s="6">
        <v>9.9459999999999997</v>
      </c>
      <c r="H5" s="6">
        <v>10.816000000000001</v>
      </c>
      <c r="I5" s="6">
        <v>414.375</v>
      </c>
      <c r="J5" s="6">
        <v>23.353420111469301</v>
      </c>
      <c r="K5" s="6">
        <v>46.541776283604499</v>
      </c>
      <c r="L5" s="6">
        <v>1.5130226462301</v>
      </c>
      <c r="M5" s="6">
        <v>1.8913659066749899</v>
      </c>
      <c r="N5" s="6">
        <v>7.2501633155488299E-2</v>
      </c>
      <c r="O5" s="6">
        <v>120</v>
      </c>
      <c r="P5" s="6">
        <v>0</v>
      </c>
      <c r="Q5" s="6">
        <v>405.94854555712402</v>
      </c>
      <c r="R5" s="6">
        <v>11.5611021089657</v>
      </c>
      <c r="T5" s="6">
        <f t="shared" si="8"/>
        <v>0.87000000000000099</v>
      </c>
      <c r="U5" s="6">
        <f t="shared" si="9"/>
        <v>0.88403513562788305</v>
      </c>
      <c r="V5" s="6">
        <f t="shared" si="10"/>
        <v>0.90634152564301118</v>
      </c>
      <c r="W5" s="6"/>
      <c r="X5" s="6">
        <f t="shared" si="11"/>
        <v>-1.9834809999999976</v>
      </c>
      <c r="Y5" s="6">
        <f t="shared" si="12"/>
        <v>-1.8109677233111257</v>
      </c>
      <c r="Z5" s="6">
        <f t="shared" si="13"/>
        <v>-1.7722298402705838</v>
      </c>
      <c r="AA5" s="6"/>
      <c r="AB5" s="6">
        <f t="shared" si="14"/>
        <v>4.121330513911059E-2</v>
      </c>
      <c r="AC5" s="6">
        <f t="shared" si="15"/>
        <v>1.4064877293323841E-2</v>
      </c>
      <c r="AD5" s="6"/>
      <c r="AE5" s="6">
        <v>9.4110000000000014</v>
      </c>
      <c r="AF5" s="6">
        <v>2196.75</v>
      </c>
      <c r="AG5" s="6">
        <v>2076.6481802670701</v>
      </c>
      <c r="AH5" s="6">
        <v>37.370079943719702</v>
      </c>
      <c r="AI5" s="6">
        <v>31.6522658293765</v>
      </c>
    </row>
    <row r="6" spans="1:39">
      <c r="A6" s="6">
        <v>1410358256</v>
      </c>
      <c r="B6" s="6" t="s">
        <v>79</v>
      </c>
      <c r="C6" s="6">
        <v>11.426</v>
      </c>
      <c r="D6" s="6">
        <v>9.7469999999999999</v>
      </c>
      <c r="E6" s="6">
        <v>9.08</v>
      </c>
      <c r="F6" s="6">
        <f t="shared" si="7"/>
        <v>11.787745999999999</v>
      </c>
      <c r="G6" s="6">
        <v>9.8859999999999992</v>
      </c>
      <c r="H6" s="6">
        <v>11.54</v>
      </c>
      <c r="I6" s="6">
        <v>298.77227722772301</v>
      </c>
      <c r="J6" s="6">
        <v>26.587249783155102</v>
      </c>
      <c r="K6" s="6">
        <v>48.870332173878097</v>
      </c>
      <c r="L6" s="6">
        <v>1.4009127864281099</v>
      </c>
      <c r="M6" s="6">
        <v>1.8342573455068001</v>
      </c>
      <c r="N6" s="6">
        <v>0.11128179624234399</v>
      </c>
      <c r="O6" s="6">
        <v>101</v>
      </c>
      <c r="P6" s="6">
        <v>0</v>
      </c>
      <c r="Q6" s="6">
        <v>403.57907585650503</v>
      </c>
      <c r="R6" s="6">
        <v>10.8200483203715</v>
      </c>
      <c r="T6" s="6">
        <f t="shared" si="8"/>
        <v>1.6539999999999999</v>
      </c>
      <c r="U6" s="6">
        <f t="shared" si="9"/>
        <v>0.84590325681352496</v>
      </c>
      <c r="V6" s="6">
        <f t="shared" si="10"/>
        <v>0.51943239619947335</v>
      </c>
      <c r="W6" s="6"/>
      <c r="X6" s="6">
        <f t="shared" si="11"/>
        <v>-2.3767459999999971</v>
      </c>
      <c r="Y6" s="6">
        <f t="shared" si="12"/>
        <v>-2.1661008444967669</v>
      </c>
      <c r="Z6" s="6">
        <f t="shared" si="13"/>
        <v>-1.7785857108270449</v>
      </c>
      <c r="AA6" s="6"/>
      <c r="AB6" s="6">
        <f t="shared" si="14"/>
        <v>7.4243384718622796E-2</v>
      </c>
      <c r="AC6" s="6">
        <f t="shared" si="15"/>
        <v>1.2301531367109986E-2</v>
      </c>
      <c r="AD6" s="6"/>
      <c r="AE6" s="6">
        <v>9.4110000000000014</v>
      </c>
      <c r="AF6" s="6">
        <v>2196.75</v>
      </c>
      <c r="AG6" s="6">
        <v>2076.6481802670701</v>
      </c>
      <c r="AH6" s="6">
        <v>37.370079943719702</v>
      </c>
      <c r="AI6" s="6">
        <v>31.6522658293765</v>
      </c>
      <c r="AJ6" s="6"/>
      <c r="AK6" s="6"/>
      <c r="AL6" s="6"/>
      <c r="AM6" s="6"/>
    </row>
    <row r="7" spans="1:39">
      <c r="A7" s="6">
        <v>1410357506</v>
      </c>
      <c r="B7" s="6" t="s">
        <v>80</v>
      </c>
      <c r="C7" s="6">
        <v>11.286</v>
      </c>
      <c r="D7" s="6">
        <v>9.4550000000000001</v>
      </c>
      <c r="E7" s="6">
        <v>8.6859999999999999</v>
      </c>
      <c r="F7" s="6">
        <f t="shared" si="7"/>
        <v>11.712501999999999</v>
      </c>
      <c r="G7" s="6">
        <v>9.7850000000000001</v>
      </c>
      <c r="H7" s="6">
        <v>11.586</v>
      </c>
      <c r="I7" s="6">
        <v>360.64210526315799</v>
      </c>
      <c r="J7" s="6">
        <v>28.5502130075912</v>
      </c>
      <c r="K7" s="6">
        <v>42.128990013530299</v>
      </c>
      <c r="L7" s="6">
        <v>1.63158049281629</v>
      </c>
      <c r="M7" s="6">
        <v>1.99749947141979</v>
      </c>
      <c r="N7" s="6">
        <v>0.102816582140209</v>
      </c>
      <c r="O7" s="6">
        <v>95</v>
      </c>
      <c r="P7" s="6">
        <v>0</v>
      </c>
      <c r="Q7" s="6">
        <v>378.12018192925598</v>
      </c>
      <c r="R7" s="6">
        <v>13.1153224947155</v>
      </c>
      <c r="T7" s="6">
        <f t="shared" si="8"/>
        <v>1.8010000000000002</v>
      </c>
      <c r="U7" s="6">
        <f t="shared" si="9"/>
        <v>0.71680692603661456</v>
      </c>
      <c r="V7" s="6">
        <f t="shared" si="10"/>
        <v>0.66542335455322998</v>
      </c>
      <c r="W7" s="6"/>
      <c r="X7" s="6">
        <f t="shared" si="11"/>
        <v>-2.3015019999999975</v>
      </c>
      <c r="Y7" s="6">
        <f t="shared" si="12"/>
        <v>-1.9617605137198582</v>
      </c>
      <c r="Z7" s="6">
        <f t="shared" si="13"/>
        <v>-1.8493326691808023</v>
      </c>
      <c r="AA7" s="6"/>
      <c r="AB7" s="6">
        <f t="shared" si="14"/>
        <v>6.4404883186570672E-2</v>
      </c>
      <c r="AC7" s="6">
        <f t="shared" si="15"/>
        <v>2.0597067325178964E-2</v>
      </c>
      <c r="AD7" s="6"/>
      <c r="AE7" s="6">
        <v>9.4110000000000014</v>
      </c>
      <c r="AF7" s="6">
        <v>2196.75</v>
      </c>
      <c r="AG7" s="6">
        <v>2076.6481802670701</v>
      </c>
      <c r="AH7" s="6">
        <v>37.370079943719702</v>
      </c>
      <c r="AI7" s="6">
        <v>31.6522658293765</v>
      </c>
    </row>
    <row r="8" spans="1:39">
      <c r="A8" s="6">
        <v>1410356858</v>
      </c>
      <c r="B8" s="6" t="s">
        <v>81</v>
      </c>
      <c r="C8" s="6">
        <v>11.077</v>
      </c>
      <c r="D8" s="6">
        <v>9.3079999999999998</v>
      </c>
      <c r="E8" s="6">
        <v>8.5500000000000007</v>
      </c>
      <c r="F8" s="6">
        <f t="shared" si="7"/>
        <v>11.497638999999999</v>
      </c>
      <c r="G8" s="6">
        <v>9.7230000000000008</v>
      </c>
      <c r="H8" s="6">
        <v>11.438000000000001</v>
      </c>
      <c r="I8" s="6">
        <v>407.65346534653497</v>
      </c>
      <c r="J8" s="6">
        <v>30.037255681540898</v>
      </c>
      <c r="K8" s="6">
        <v>49.578233747272897</v>
      </c>
      <c r="L8" s="6">
        <v>1.4017871239595801</v>
      </c>
      <c r="M8" s="6">
        <v>1.8650801658496901</v>
      </c>
      <c r="N8" s="6">
        <v>8.8620338510229699E-2</v>
      </c>
      <c r="O8" s="6">
        <v>101</v>
      </c>
      <c r="P8" s="6">
        <v>0</v>
      </c>
      <c r="Q8" s="6">
        <v>440.20011341709898</v>
      </c>
      <c r="R8" s="6">
        <v>11.819710319078</v>
      </c>
      <c r="T8" s="6">
        <f t="shared" si="8"/>
        <v>1.7149999999999999</v>
      </c>
      <c r="U8" s="6">
        <f t="shared" si="9"/>
        <v>0.79863315377499156</v>
      </c>
      <c r="V8" s="6">
        <f t="shared" si="10"/>
        <v>0.71523562471784707</v>
      </c>
      <c r="W8" s="6"/>
      <c r="X8" s="6">
        <f t="shared" si="11"/>
        <v>-2.0866389999999981</v>
      </c>
      <c r="Y8" s="6">
        <f t="shared" si="12"/>
        <v>-1.8287237414582349</v>
      </c>
      <c r="Z8" s="6">
        <f t="shared" si="13"/>
        <v>-1.6842819393454191</v>
      </c>
      <c r="AA8" s="6"/>
      <c r="AB8" s="6">
        <f t="shared" si="14"/>
        <v>5.8875810915223425E-2</v>
      </c>
      <c r="AC8" s="6">
        <f t="shared" si="15"/>
        <v>1.2344391729893545E-2</v>
      </c>
      <c r="AD8" s="6"/>
      <c r="AE8" s="6">
        <v>9.4110000000000014</v>
      </c>
      <c r="AF8" s="6">
        <v>2196.75</v>
      </c>
      <c r="AG8" s="6">
        <v>2076.6481802670701</v>
      </c>
      <c r="AH8" s="6">
        <v>37.370079943719702</v>
      </c>
      <c r="AI8" s="6">
        <v>31.6522658293765</v>
      </c>
    </row>
    <row r="9" spans="1:39">
      <c r="A9" s="6">
        <v>1420368730</v>
      </c>
      <c r="B9" s="6" t="s">
        <v>82</v>
      </c>
      <c r="C9" s="6">
        <v>11.411</v>
      </c>
      <c r="D9" s="6">
        <v>9.3000000000000007</v>
      </c>
      <c r="E9" s="6">
        <v>8.3680000000000003</v>
      </c>
      <c r="F9" s="6">
        <f t="shared" si="7"/>
        <v>11.939240999999999</v>
      </c>
      <c r="G9" s="6">
        <v>9.7050000000000001</v>
      </c>
      <c r="H9" s="6">
        <v>11.462</v>
      </c>
      <c r="I9" s="6">
        <v>366.98901098901098</v>
      </c>
      <c r="J9" s="6">
        <v>24.975324107505902</v>
      </c>
      <c r="K9" s="6">
        <v>45.185647921158001</v>
      </c>
      <c r="L9" s="6">
        <v>1.32780681337228</v>
      </c>
      <c r="M9" s="6">
        <v>1.7591235254414099</v>
      </c>
      <c r="N9" s="6">
        <v>5.8855089956927002E-2</v>
      </c>
      <c r="O9" s="6">
        <v>91</v>
      </c>
      <c r="P9" s="6">
        <v>0</v>
      </c>
      <c r="Q9" s="6">
        <v>388.69271236294901</v>
      </c>
      <c r="R9" s="6">
        <v>10.3464799178438</v>
      </c>
      <c r="T9" s="6">
        <f t="shared" si="8"/>
        <v>1.7569999999999997</v>
      </c>
      <c r="U9" s="6">
        <f t="shared" si="9"/>
        <v>0.47112634984856783</v>
      </c>
      <c r="V9" s="6">
        <f t="shared" si="10"/>
        <v>0.40874300480354187</v>
      </c>
      <c r="W9" s="6"/>
      <c r="X9" s="6">
        <f t="shared" si="11"/>
        <v>-2.5282409999999977</v>
      </c>
      <c r="Y9" s="6">
        <f t="shared" si="12"/>
        <v>-1.9428189375318112</v>
      </c>
      <c r="Z9" s="6">
        <f t="shared" si="13"/>
        <v>-1.8193913194311144</v>
      </c>
      <c r="AA9" s="6"/>
      <c r="AB9" s="6">
        <f t="shared" si="14"/>
        <v>5.316903836056408E-2</v>
      </c>
      <c r="AC9" s="6">
        <f t="shared" si="15"/>
        <v>1.2098949599039122E-2</v>
      </c>
      <c r="AD9" s="6"/>
      <c r="AE9" s="6">
        <v>9.4110000000000014</v>
      </c>
      <c r="AF9" s="6">
        <v>2196.75</v>
      </c>
      <c r="AG9" s="6">
        <v>2076.6481802670701</v>
      </c>
      <c r="AH9" s="6">
        <v>37.370079943719702</v>
      </c>
      <c r="AI9" s="6">
        <v>31.6522658293765</v>
      </c>
    </row>
    <row r="10" spans="1:39">
      <c r="A10" s="6">
        <v>1410356515</v>
      </c>
      <c r="B10" s="6" t="s">
        <v>83</v>
      </c>
      <c r="C10" s="6">
        <v>10.962999999999999</v>
      </c>
      <c r="D10" s="6">
        <v>9.3160000000000007</v>
      </c>
      <c r="E10" s="6">
        <v>8.673</v>
      </c>
      <c r="F10" s="6">
        <f t="shared" si="7"/>
        <v>11.311989000000001</v>
      </c>
      <c r="G10" s="6">
        <v>9.359</v>
      </c>
      <c r="H10" s="6">
        <v>11.007999999999999</v>
      </c>
      <c r="I10" s="6">
        <v>401.58181818181799</v>
      </c>
      <c r="J10" s="6">
        <v>20.8536434053077</v>
      </c>
      <c r="K10" s="6">
        <v>47.486569354623697</v>
      </c>
      <c r="L10" s="6">
        <v>1.19914231683388</v>
      </c>
      <c r="M10" s="6">
        <v>1.8666205516454399</v>
      </c>
      <c r="N10" s="6">
        <v>4.8190230511452797E-2</v>
      </c>
      <c r="O10" s="6">
        <v>110</v>
      </c>
      <c r="P10" s="6">
        <v>0</v>
      </c>
      <c r="Q10" s="6">
        <v>445.85810649975298</v>
      </c>
      <c r="R10" s="6">
        <v>10.072930622837101</v>
      </c>
      <c r="T10" s="6">
        <f t="shared" si="8"/>
        <v>1.6489999999999991</v>
      </c>
      <c r="U10" s="6">
        <f t="shared" si="9"/>
        <v>1.0005758957959063</v>
      </c>
      <c r="V10" s="6">
        <f t="shared" si="10"/>
        <v>0.88701933174502123</v>
      </c>
      <c r="W10" s="6"/>
      <c r="X10" s="6">
        <f t="shared" si="11"/>
        <v>-1.9009889999999992</v>
      </c>
      <c r="Y10" s="6">
        <f t="shared" si="12"/>
        <v>-1.8450164834791511</v>
      </c>
      <c r="Z10" s="6">
        <f t="shared" si="13"/>
        <v>-1.6704156463725948</v>
      </c>
      <c r="AA10" s="6"/>
      <c r="AB10" s="6">
        <f t="shared" si="14"/>
        <v>3.6651123978485911E-2</v>
      </c>
      <c r="AC10" s="6">
        <f t="shared" si="15"/>
        <v>7.8322883474319926E-3</v>
      </c>
      <c r="AD10" s="6"/>
      <c r="AE10" s="6">
        <v>9.4110000000000014</v>
      </c>
      <c r="AF10" s="6">
        <v>2196.75</v>
      </c>
      <c r="AG10" s="6">
        <v>2076.6481802670701</v>
      </c>
      <c r="AH10" s="6">
        <v>37.370079943719702</v>
      </c>
      <c r="AI10" s="6">
        <v>31.6522658293765</v>
      </c>
    </row>
    <row r="11" spans="1:39">
      <c r="A11" s="6">
        <v>1410357930</v>
      </c>
      <c r="B11" s="6" t="s">
        <v>84</v>
      </c>
      <c r="C11" s="6">
        <v>10.711</v>
      </c>
      <c r="D11" s="6">
        <v>9.67</v>
      </c>
      <c r="E11" s="6">
        <v>9.391</v>
      </c>
      <c r="F11" s="6">
        <f t="shared" si="7"/>
        <v>10.832657000000001</v>
      </c>
      <c r="G11" s="6">
        <v>9.218</v>
      </c>
      <c r="H11" s="6">
        <v>10.526999999999999</v>
      </c>
      <c r="I11" s="6">
        <v>576.40506329113896</v>
      </c>
      <c r="J11" s="6">
        <v>17.563816933570301</v>
      </c>
      <c r="K11" s="6">
        <v>88.919977904376097</v>
      </c>
      <c r="L11" s="6">
        <v>1.6357808091375201</v>
      </c>
      <c r="M11" s="6">
        <v>1.5389013726401399</v>
      </c>
      <c r="N11" s="6">
        <v>1.14323956883854E-2</v>
      </c>
      <c r="O11" s="6">
        <v>158</v>
      </c>
      <c r="P11" s="6">
        <v>0</v>
      </c>
      <c r="Q11" s="6">
        <v>747.35293022609005</v>
      </c>
      <c r="R11" s="6">
        <v>13.324320329938701</v>
      </c>
      <c r="T11" s="6">
        <f t="shared" si="8"/>
        <v>1.3089999999999993</v>
      </c>
      <c r="U11" s="6">
        <f t="shared" si="9"/>
        <v>1.0875235322156307</v>
      </c>
      <c r="V11" s="6">
        <f t="shared" si="10"/>
        <v>0.8055286458881632</v>
      </c>
      <c r="W11" s="6"/>
      <c r="X11" s="6">
        <f t="shared" si="11"/>
        <v>-1.4216569999999997</v>
      </c>
      <c r="Y11" s="6">
        <f t="shared" si="12"/>
        <v>-1.4526321198988752</v>
      </c>
      <c r="Z11" s="6">
        <f t="shared" si="13"/>
        <v>-1.1095929605157375</v>
      </c>
      <c r="AA11" s="6"/>
      <c r="AB11" s="6">
        <f t="shared" si="14"/>
        <v>1.4275069042024136E-2</v>
      </c>
      <c r="AC11" s="6">
        <f t="shared" si="15"/>
        <v>2.7627790859774404E-3</v>
      </c>
      <c r="AD11" s="6"/>
      <c r="AE11" s="6">
        <v>9.4110000000000014</v>
      </c>
      <c r="AF11" s="6">
        <v>2196.75</v>
      </c>
      <c r="AG11" s="6">
        <v>2076.6481802670701</v>
      </c>
      <c r="AH11" s="6">
        <v>37.370079943719702</v>
      </c>
      <c r="AI11" s="6">
        <v>31.6522658293765</v>
      </c>
    </row>
    <row r="12" spans="1:39">
      <c r="A12" s="6">
        <v>1420368722</v>
      </c>
      <c r="B12" s="6" t="s">
        <v>85</v>
      </c>
      <c r="C12" s="6">
        <v>10.492000000000001</v>
      </c>
      <c r="D12" s="6">
        <v>10.209</v>
      </c>
      <c r="E12" s="6">
        <v>10.186</v>
      </c>
      <c r="F12" s="6">
        <f t="shared" si="7"/>
        <v>10.453984</v>
      </c>
      <c r="G12" s="6">
        <v>9.1959999999999997</v>
      </c>
      <c r="H12" s="6">
        <v>9.7460000000000004</v>
      </c>
      <c r="I12" s="6">
        <v>815.444444444444</v>
      </c>
      <c r="J12" s="6">
        <v>22.039056529730399</v>
      </c>
      <c r="K12" s="6">
        <v>80.6211105576498</v>
      </c>
      <c r="L12" s="6">
        <v>1.5674161829869599</v>
      </c>
      <c r="M12" s="6">
        <v>1.8013139593470899</v>
      </c>
      <c r="N12" s="6">
        <v>2.0421658010409498E-2</v>
      </c>
      <c r="O12" s="6">
        <v>153</v>
      </c>
      <c r="P12" s="6">
        <v>0</v>
      </c>
      <c r="Q12" s="6">
        <v>782.936676396743</v>
      </c>
      <c r="R12" s="6">
        <v>13.293303516320201</v>
      </c>
      <c r="T12" s="6">
        <f t="shared" si="8"/>
        <v>0.55000000000000071</v>
      </c>
      <c r="U12" s="6">
        <f t="shared" si="9"/>
        <v>1.0895300543492432</v>
      </c>
      <c r="V12" s="6">
        <f t="shared" si="10"/>
        <v>1.1336994052113933</v>
      </c>
      <c r="W12" s="6"/>
      <c r="X12" s="6">
        <f t="shared" si="11"/>
        <v>-1.0429839999999988</v>
      </c>
      <c r="Y12" s="6">
        <f t="shared" si="12"/>
        <v>-1.0759656420324879</v>
      </c>
      <c r="Z12" s="6">
        <f t="shared" si="13"/>
        <v>-1.059090719838967</v>
      </c>
      <c r="AA12" s="6"/>
      <c r="AB12" s="6">
        <f t="shared" si="14"/>
        <v>1.0640011843934261E-2</v>
      </c>
      <c r="AC12" s="6">
        <f t="shared" si="15"/>
        <v>1.855782598931599E-3</v>
      </c>
      <c r="AD12" s="6"/>
      <c r="AE12" s="6">
        <v>9.4110000000000014</v>
      </c>
      <c r="AF12" s="6">
        <v>2196.75</v>
      </c>
      <c r="AG12" s="6">
        <v>2076.6481802670701</v>
      </c>
      <c r="AH12" s="6">
        <v>37.370079943719702</v>
      </c>
      <c r="AI12" s="6">
        <v>31.6522658293765</v>
      </c>
    </row>
    <row r="13" spans="1:39">
      <c r="A13" s="6">
        <v>1410356970</v>
      </c>
      <c r="B13" s="6" t="s">
        <v>86</v>
      </c>
      <c r="C13" s="6">
        <v>9.3780000000000001</v>
      </c>
      <c r="D13" s="6">
        <v>8.8740000000000006</v>
      </c>
      <c r="E13" s="6">
        <v>8.7690000000000001</v>
      </c>
      <c r="F13" s="6">
        <f t="shared" si="7"/>
        <v>9.3970500000000001</v>
      </c>
      <c r="G13" s="6">
        <v>9.0250000000000004</v>
      </c>
      <c r="H13" s="6">
        <v>8.7620000000000005</v>
      </c>
      <c r="I13" s="6">
        <v>2196.75</v>
      </c>
      <c r="J13" s="6">
        <v>37.370079943719702</v>
      </c>
      <c r="K13" s="6">
        <v>219.852680243614</v>
      </c>
      <c r="L13" s="6">
        <v>3.5904048635732901</v>
      </c>
      <c r="M13" s="6">
        <v>1.6941692562642801</v>
      </c>
      <c r="N13" s="6">
        <v>1.1541017298123299E-2</v>
      </c>
      <c r="O13" s="6">
        <v>100</v>
      </c>
      <c r="P13" s="6">
        <v>32</v>
      </c>
      <c r="Q13" s="6">
        <v>2076.6481802670701</v>
      </c>
      <c r="R13" s="6">
        <v>31.6522658293765</v>
      </c>
      <c r="T13" s="6">
        <f t="shared" si="8"/>
        <v>-0.2629999999999999</v>
      </c>
      <c r="U13" s="6">
        <f t="shared" si="9"/>
        <v>1.0704984123167556</v>
      </c>
      <c r="V13" s="6">
        <f t="shared" si="10"/>
        <v>1.1315426853724269</v>
      </c>
      <c r="W13" s="6"/>
      <c r="X13" s="6">
        <f t="shared" si="11"/>
        <v>1.3950000000001239E-2</v>
      </c>
      <c r="Y13" s="6">
        <f t="shared" si="12"/>
        <v>0</v>
      </c>
      <c r="Z13" s="6">
        <f t="shared" si="13"/>
        <v>0</v>
      </c>
      <c r="AA13" s="6"/>
      <c r="AB13" s="6">
        <f t="shared" si="14"/>
        <v>0</v>
      </c>
      <c r="AC13" s="6">
        <f t="shared" si="15"/>
        <v>0</v>
      </c>
      <c r="AD13" s="6"/>
      <c r="AE13" s="6">
        <v>9.4110000000000014</v>
      </c>
      <c r="AF13" s="6">
        <v>2196.75</v>
      </c>
      <c r="AG13" s="6">
        <v>2076.6481802670701</v>
      </c>
      <c r="AH13" s="6">
        <v>37.370079943719702</v>
      </c>
      <c r="AI13" s="6">
        <v>31.6522658293765</v>
      </c>
    </row>
    <row r="14" spans="1:39">
      <c r="A14" s="6">
        <v>1410357070</v>
      </c>
      <c r="B14" s="6" t="s">
        <v>87</v>
      </c>
      <c r="C14" s="6">
        <v>10.592000000000001</v>
      </c>
      <c r="D14" s="6">
        <v>8.4359999999999999</v>
      </c>
      <c r="E14" s="6">
        <v>7.516</v>
      </c>
      <c r="F14" s="6">
        <f t="shared" si="7"/>
        <v>11.1168</v>
      </c>
      <c r="G14" s="6">
        <v>8.5009999999999994</v>
      </c>
      <c r="H14" s="6">
        <v>10.811999999999999</v>
      </c>
      <c r="I14" s="6">
        <v>579.73885350318506</v>
      </c>
      <c r="J14" s="6">
        <v>17.911340259812501</v>
      </c>
      <c r="K14" s="6">
        <v>75.280921787909904</v>
      </c>
      <c r="L14" s="6">
        <v>1.52424242424539</v>
      </c>
      <c r="M14" s="6">
        <v>1.64288100009698</v>
      </c>
      <c r="N14" s="6">
        <v>1.9652239323920202E-2</v>
      </c>
      <c r="O14" s="6">
        <v>157</v>
      </c>
      <c r="P14" s="6">
        <v>0</v>
      </c>
      <c r="Q14" s="6">
        <v>664.66765779547097</v>
      </c>
      <c r="R14" s="6">
        <v>12.6113443419635</v>
      </c>
      <c r="T14" s="6">
        <f t="shared" si="8"/>
        <v>2.3109999999999999</v>
      </c>
      <c r="U14" s="6">
        <f t="shared" si="9"/>
        <v>0.79711898170810613</v>
      </c>
      <c r="V14" s="6">
        <f t="shared" si="10"/>
        <v>0.6486886328475947</v>
      </c>
      <c r="W14" s="6"/>
      <c r="X14" s="6">
        <f t="shared" si="11"/>
        <v>-1.7057999999999982</v>
      </c>
      <c r="Y14" s="6">
        <f t="shared" si="12"/>
        <v>-1.4463705693913496</v>
      </c>
      <c r="Z14" s="6">
        <f t="shared" si="13"/>
        <v>-1.2368959474751664</v>
      </c>
      <c r="AA14" s="6"/>
      <c r="AB14" s="6">
        <f t="shared" si="14"/>
        <v>1.4721951107460551E-2</v>
      </c>
      <c r="AC14" s="6">
        <f t="shared" si="15"/>
        <v>3.9837240155611298E-3</v>
      </c>
      <c r="AD14" s="6"/>
      <c r="AE14" s="6">
        <v>9.4110000000000014</v>
      </c>
      <c r="AF14" s="6">
        <v>2196.75</v>
      </c>
      <c r="AG14" s="6">
        <v>2076.6481802670701</v>
      </c>
      <c r="AH14" s="6">
        <v>37.370079943719702</v>
      </c>
      <c r="AI14" s="6">
        <v>31.6522658293765</v>
      </c>
    </row>
    <row r="15" spans="1:39">
      <c r="A15" s="6">
        <v>1410357310</v>
      </c>
      <c r="B15" s="6" t="s">
        <v>88</v>
      </c>
      <c r="C15" s="6">
        <v>9.6829999999999998</v>
      </c>
      <c r="D15" s="6">
        <v>9.3729999999999993</v>
      </c>
      <c r="E15" s="6">
        <v>9.2989999999999995</v>
      </c>
      <c r="F15" s="6">
        <f t="shared" si="7"/>
        <v>9.6810569999999991</v>
      </c>
      <c r="G15" s="6">
        <v>8.3040000000000003</v>
      </c>
      <c r="H15" s="6">
        <v>8.9659999999999993</v>
      </c>
      <c r="I15" s="6">
        <v>1676.10062893082</v>
      </c>
      <c r="J15" s="6">
        <v>27.415852819073901</v>
      </c>
      <c r="K15" s="6">
        <v>209.440797849962</v>
      </c>
      <c r="L15" s="6">
        <v>2.1770258077800801</v>
      </c>
      <c r="M15" s="6">
        <v>1.60423338706652</v>
      </c>
      <c r="N15" s="6">
        <v>9.2507484584922004E-3</v>
      </c>
      <c r="O15" s="6">
        <v>159</v>
      </c>
      <c r="P15" s="6">
        <v>26</v>
      </c>
      <c r="Q15" s="6">
        <v>1884.3335168338201</v>
      </c>
      <c r="R15" s="6">
        <v>21.3822459889934</v>
      </c>
      <c r="T15" s="6">
        <f t="shared" si="8"/>
        <v>0.66199999999999903</v>
      </c>
      <c r="U15" s="6">
        <f t="shared" si="9"/>
        <v>1.080192777394652</v>
      </c>
      <c r="V15" s="6">
        <f t="shared" si="10"/>
        <v>0.95304856741751109</v>
      </c>
      <c r="W15" s="6"/>
      <c r="X15" s="6">
        <f t="shared" si="11"/>
        <v>-0.27005699999999777</v>
      </c>
      <c r="Y15" s="6">
        <f t="shared" si="12"/>
        <v>-0.29370136507789629</v>
      </c>
      <c r="Z15" s="6">
        <f t="shared" si="13"/>
        <v>-0.10551288204508255</v>
      </c>
      <c r="AA15" s="6"/>
      <c r="AB15" s="6">
        <f t="shared" si="14"/>
        <v>6.9906535774683087E-4</v>
      </c>
      <c r="AC15" s="6">
        <f t="shared" si="15"/>
        <v>4.1730541180031999E-3</v>
      </c>
      <c r="AD15" s="6"/>
      <c r="AE15" s="6">
        <v>9.4110000000000014</v>
      </c>
      <c r="AF15" s="6">
        <v>2196.75</v>
      </c>
      <c r="AG15" s="6">
        <v>2076.6481802670701</v>
      </c>
      <c r="AH15" s="6">
        <v>37.370079943719702</v>
      </c>
      <c r="AI15" s="6">
        <v>31.6522658293765</v>
      </c>
    </row>
    <row r="16" spans="1:39">
      <c r="A16" s="6">
        <v>1410357499</v>
      </c>
      <c r="B16" s="6" t="s">
        <v>89</v>
      </c>
      <c r="C16" s="6">
        <v>9.7889999999999997</v>
      </c>
      <c r="D16" s="6">
        <v>8.952</v>
      </c>
      <c r="E16" s="6">
        <v>8.7509999999999994</v>
      </c>
      <c r="F16" s="6">
        <f t="shared" si="7"/>
        <v>9.866283000000001</v>
      </c>
      <c r="G16" s="6">
        <v>8.0879999999999992</v>
      </c>
      <c r="H16" s="6">
        <v>9.6259999999999994</v>
      </c>
      <c r="I16" s="6">
        <v>1550.81761006289</v>
      </c>
      <c r="J16" s="6">
        <v>24.769749959595199</v>
      </c>
      <c r="K16" s="6">
        <v>205.751845752463</v>
      </c>
      <c r="L16" s="6">
        <v>2.5574303043281201</v>
      </c>
      <c r="M16" s="6">
        <v>1.55972501383338</v>
      </c>
      <c r="N16" s="6">
        <v>8.7904233107099095E-3</v>
      </c>
      <c r="O16" s="6">
        <v>159</v>
      </c>
      <c r="P16" s="6">
        <v>20</v>
      </c>
      <c r="Q16" s="6">
        <v>1794.7211855041501</v>
      </c>
      <c r="R16" s="6">
        <v>22.193724297244199</v>
      </c>
      <c r="T16" s="6">
        <f t="shared" si="8"/>
        <v>1.5380000000000003</v>
      </c>
      <c r="U16" s="6">
        <f t="shared" si="9"/>
        <v>0.97931519018715996</v>
      </c>
      <c r="V16" s="6">
        <f t="shared" si="10"/>
        <v>0.82072452649154926</v>
      </c>
      <c r="W16" s="6"/>
      <c r="X16" s="6">
        <f t="shared" si="11"/>
        <v>-0.45528299999999966</v>
      </c>
      <c r="Y16" s="6">
        <f t="shared" si="12"/>
        <v>-0.37804977787040539</v>
      </c>
      <c r="Z16" s="6">
        <f t="shared" si="13"/>
        <v>-0.15841484111912413</v>
      </c>
      <c r="AA16" s="6"/>
      <c r="AB16" s="6">
        <f t="shared" si="14"/>
        <v>1.1102818412728199E-3</v>
      </c>
      <c r="AC16" s="6">
        <f t="shared" si="15"/>
        <v>3.079938507308283E-3</v>
      </c>
      <c r="AD16" s="6"/>
      <c r="AE16" s="6">
        <v>9.4110000000000014</v>
      </c>
      <c r="AF16" s="6">
        <v>2196.75</v>
      </c>
      <c r="AG16" s="6">
        <v>2076.6481802670701</v>
      </c>
      <c r="AH16" s="6">
        <v>37.370079943719702</v>
      </c>
      <c r="AI16" s="6">
        <v>31.6522658293765</v>
      </c>
    </row>
    <row r="17" spans="1:35">
      <c r="A17" s="6">
        <v>1420367622</v>
      </c>
      <c r="B17" s="6" t="s">
        <v>90</v>
      </c>
      <c r="C17" s="6">
        <v>10.147</v>
      </c>
      <c r="D17" s="6">
        <v>7.5579999999999998</v>
      </c>
      <c r="E17" s="6">
        <v>6.5209999999999999</v>
      </c>
      <c r="F17" s="6">
        <f t="shared" si="7"/>
        <v>10.747501</v>
      </c>
      <c r="G17" s="6">
        <v>8.0180000000000007</v>
      </c>
      <c r="H17" s="6">
        <v>10.805999999999999</v>
      </c>
      <c r="I17" s="6">
        <v>949.68181818181802</v>
      </c>
      <c r="J17" s="6">
        <v>23.358027785166399</v>
      </c>
      <c r="K17" s="6">
        <v>106.79451889553999</v>
      </c>
      <c r="L17" s="6">
        <v>2.1633745259106698</v>
      </c>
      <c r="M17" s="6">
        <v>1.7259127807959</v>
      </c>
      <c r="N17" s="6">
        <v>1.9412933698410999E-2</v>
      </c>
      <c r="O17" s="6">
        <v>154</v>
      </c>
      <c r="P17" s="6">
        <v>0</v>
      </c>
      <c r="Q17" s="6">
        <v>1003.10469080479</v>
      </c>
      <c r="R17" s="6">
        <v>18.768373262267598</v>
      </c>
      <c r="T17" s="6">
        <f t="shared" si="8"/>
        <v>2.7879999999999985</v>
      </c>
      <c r="U17" s="6">
        <f t="shared" si="9"/>
        <v>0.63055369139369866</v>
      </c>
      <c r="V17" s="6">
        <f t="shared" si="10"/>
        <v>0.57113334674571625</v>
      </c>
      <c r="W17" s="6"/>
      <c r="X17" s="6">
        <f t="shared" si="11"/>
        <v>-1.3365009999999984</v>
      </c>
      <c r="Y17" s="6">
        <f t="shared" si="12"/>
        <v>-0.91050627907694248</v>
      </c>
      <c r="Z17" s="6">
        <f t="shared" si="13"/>
        <v>-0.79004166137328924</v>
      </c>
      <c r="AA17" s="6"/>
      <c r="AB17" s="6">
        <f t="shared" si="14"/>
        <v>8.0665616501018889E-3</v>
      </c>
      <c r="AC17" s="6">
        <f t="shared" si="15"/>
        <v>3.7027886783463915E-3</v>
      </c>
      <c r="AD17" s="6"/>
      <c r="AE17" s="6">
        <v>9.4110000000000014</v>
      </c>
      <c r="AF17" s="6">
        <v>2196.75</v>
      </c>
      <c r="AG17" s="6">
        <v>2076.6481802670701</v>
      </c>
      <c r="AH17" s="6">
        <v>37.370079943719702</v>
      </c>
      <c r="AI17" s="6">
        <v>31.6522658293765</v>
      </c>
    </row>
    <row r="18" spans="1:35">
      <c r="A18" s="6">
        <v>1410358722</v>
      </c>
      <c r="B18" s="6" t="s">
        <v>91</v>
      </c>
      <c r="C18" s="6">
        <v>10.137</v>
      </c>
      <c r="D18" s="6">
        <v>9.843</v>
      </c>
      <c r="E18" s="6">
        <v>9.8000000000000007</v>
      </c>
      <c r="F18" s="6">
        <f t="shared" si="7"/>
        <v>10.113319000000001</v>
      </c>
      <c r="G18" s="6">
        <v>7.9139999999999997</v>
      </c>
      <c r="H18" s="6">
        <v>9.5380000000000003</v>
      </c>
      <c r="I18" s="6">
        <v>1132.1446540880499</v>
      </c>
      <c r="J18" s="6">
        <v>21.7188668162601</v>
      </c>
      <c r="K18" s="6">
        <v>174.76192179246499</v>
      </c>
      <c r="L18" s="6">
        <v>2.76847791159862</v>
      </c>
      <c r="M18" s="6">
        <v>1.4892947699269199</v>
      </c>
      <c r="N18" s="6">
        <v>7.2772928003429996E-3</v>
      </c>
      <c r="O18" s="6">
        <v>159</v>
      </c>
      <c r="P18" s="6">
        <v>1</v>
      </c>
      <c r="Q18" s="6">
        <v>1438.58814627993</v>
      </c>
      <c r="R18" s="6">
        <v>20.878512251066901</v>
      </c>
      <c r="T18" s="6">
        <f t="shared" si="8"/>
        <v>1.6240000000000006</v>
      </c>
      <c r="U18" s="6">
        <f t="shared" si="9"/>
        <v>1.0739261995243155</v>
      </c>
      <c r="V18" s="6">
        <f t="shared" si="10"/>
        <v>0.81383980633169806</v>
      </c>
      <c r="W18" s="6"/>
      <c r="X18" s="6">
        <f t="shared" si="11"/>
        <v>-0.70231899999999925</v>
      </c>
      <c r="Y18" s="6">
        <f t="shared" si="12"/>
        <v>-0.7196967872075597</v>
      </c>
      <c r="Z18" s="6">
        <f t="shared" si="13"/>
        <v>-0.39856612095927219</v>
      </c>
      <c r="AA18" s="6"/>
      <c r="AB18" s="6">
        <f t="shared" si="14"/>
        <v>2.3166159720680035E-3</v>
      </c>
      <c r="AC18" s="6">
        <f t="shared" si="15"/>
        <v>7.7968568263170335E-4</v>
      </c>
      <c r="AD18" s="6"/>
      <c r="AE18" s="6">
        <v>9.4110000000000014</v>
      </c>
      <c r="AF18" s="6">
        <v>2196.75</v>
      </c>
      <c r="AG18" s="6">
        <v>2076.6481802670701</v>
      </c>
      <c r="AH18" s="6">
        <v>37.370079943719702</v>
      </c>
      <c r="AI18" s="6">
        <v>31.6522658293765</v>
      </c>
    </row>
    <row r="19" spans="1:35">
      <c r="A19" s="6">
        <v>1420368301</v>
      </c>
      <c r="B19" s="6" t="s">
        <v>92</v>
      </c>
      <c r="C19" s="6">
        <v>10.58</v>
      </c>
      <c r="D19" s="6">
        <v>8.9049999999999994</v>
      </c>
      <c r="E19" s="6">
        <v>8.2059999999999995</v>
      </c>
      <c r="F19" s="6">
        <f t="shared" si="7"/>
        <v>10.966072</v>
      </c>
      <c r="G19" s="6">
        <v>7.859</v>
      </c>
      <c r="H19" s="6">
        <v>10.244999999999999</v>
      </c>
      <c r="I19" s="6">
        <v>662.79333333333295</v>
      </c>
      <c r="J19" s="6">
        <v>22.7921161743201</v>
      </c>
      <c r="K19" s="6">
        <v>77.633077917127906</v>
      </c>
      <c r="L19" s="6">
        <v>1.72825120774755</v>
      </c>
      <c r="M19" s="6">
        <v>1.66653508490203</v>
      </c>
      <c r="N19" s="6">
        <v>1.8366407933117099E-2</v>
      </c>
      <c r="O19" s="6">
        <v>150</v>
      </c>
      <c r="P19" s="6">
        <v>0</v>
      </c>
      <c r="Q19" s="6">
        <v>701.17719419591504</v>
      </c>
      <c r="R19" s="6">
        <v>14.1922576518109</v>
      </c>
      <c r="T19" s="6">
        <f t="shared" si="8"/>
        <v>2.3859999999999992</v>
      </c>
      <c r="U19" s="6">
        <f t="shared" si="9"/>
        <v>0.80248267138879648</v>
      </c>
      <c r="V19" s="6">
        <f t="shared" si="10"/>
        <v>0.74135854446592653</v>
      </c>
      <c r="W19" s="6"/>
      <c r="X19" s="6">
        <f t="shared" si="11"/>
        <v>-1.5550719999999991</v>
      </c>
      <c r="Y19" s="6">
        <f t="shared" si="12"/>
        <v>-1.3010062590720419</v>
      </c>
      <c r="Z19" s="6">
        <f t="shared" si="13"/>
        <v>-1.1788378590935003</v>
      </c>
      <c r="AA19" s="6"/>
      <c r="AB19" s="6">
        <f t="shared" si="14"/>
        <v>1.8393958641030883E-2</v>
      </c>
      <c r="AC19" s="6">
        <f t="shared" si="15"/>
        <v>5.3325842050160333E-3</v>
      </c>
      <c r="AD19" s="6"/>
      <c r="AE19" s="6">
        <v>9.4110000000000014</v>
      </c>
      <c r="AF19" s="6">
        <v>2196.75</v>
      </c>
      <c r="AG19" s="6">
        <v>2076.6481802670701</v>
      </c>
      <c r="AH19" s="6">
        <v>37.370079943719702</v>
      </c>
      <c r="AI19" s="6">
        <v>31.6522658293765</v>
      </c>
    </row>
    <row r="20" spans="1:35">
      <c r="A20" s="6">
        <v>1410357090</v>
      </c>
      <c r="B20" s="6" t="s">
        <v>93</v>
      </c>
      <c r="C20" s="6">
        <v>10.648999999999999</v>
      </c>
      <c r="D20" s="6">
        <v>10.122</v>
      </c>
      <c r="E20" s="6">
        <v>9.9949999999999992</v>
      </c>
      <c r="F20" s="6">
        <f t="shared" si="7"/>
        <v>10.675510999999998</v>
      </c>
      <c r="G20" s="6">
        <v>7.8410000000000002</v>
      </c>
      <c r="H20" s="6">
        <v>9.5380000000000003</v>
      </c>
      <c r="I20" s="6">
        <v>676.25657894736798</v>
      </c>
      <c r="J20" s="6">
        <v>20.4524321794736</v>
      </c>
      <c r="K20" s="6">
        <v>76.153016725991804</v>
      </c>
      <c r="L20" s="6">
        <v>1.71034771735598</v>
      </c>
      <c r="M20" s="6">
        <v>1.7485562410629001</v>
      </c>
      <c r="N20" s="6">
        <v>2.1552638682056799E-2</v>
      </c>
      <c r="O20" s="6">
        <v>152</v>
      </c>
      <c r="P20" s="6">
        <v>0</v>
      </c>
      <c r="Q20" s="6">
        <v>713.77097570619696</v>
      </c>
      <c r="R20" s="6">
        <v>13.947448997463001</v>
      </c>
      <c r="T20" s="6">
        <f t="shared" si="8"/>
        <v>1.6970000000000001</v>
      </c>
      <c r="U20" s="6">
        <f t="shared" si="9"/>
        <v>1.0712102421010901</v>
      </c>
      <c r="V20" s="6">
        <f t="shared" si="10"/>
        <v>1.0125917896862564</v>
      </c>
      <c r="W20" s="6"/>
      <c r="X20" s="6">
        <f t="shared" si="11"/>
        <v>-1.2645109999999971</v>
      </c>
      <c r="Y20" s="6">
        <f t="shared" si="12"/>
        <v>-1.279172829784333</v>
      </c>
      <c r="Z20" s="6">
        <f t="shared" si="13"/>
        <v>-1.1595101043138274</v>
      </c>
      <c r="AA20" s="6"/>
      <c r="AB20" s="6">
        <f t="shared" si="14"/>
        <v>1.4035119066849289E-2</v>
      </c>
      <c r="AC20" s="6">
        <f t="shared" si="15"/>
        <v>4.5872794983958798E-3</v>
      </c>
      <c r="AD20" s="6"/>
      <c r="AE20" s="6">
        <v>9.4110000000000014</v>
      </c>
      <c r="AF20" s="6">
        <v>2196.75</v>
      </c>
      <c r="AG20" s="6">
        <v>2076.6481802670701</v>
      </c>
      <c r="AH20" s="6">
        <v>37.370079943719702</v>
      </c>
      <c r="AI20" s="6">
        <v>31.6522658293765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25"/>
  <sheetViews>
    <sheetView tabSelected="1" workbookViewId="0">
      <selection activeCell="F2" sqref="F2"/>
    </sheetView>
  </sheetViews>
  <sheetFormatPr defaultRowHeight="15"/>
  <cols>
    <col min="2" max="2" width="15.85546875" style="6" customWidth="1"/>
    <col min="3" max="6" width="9.140625" style="6"/>
  </cols>
  <sheetData>
    <row r="1" spans="1:35">
      <c r="A1" s="6" t="s">
        <v>0</v>
      </c>
      <c r="B1" s="6" t="s">
        <v>26</v>
      </c>
      <c r="C1" s="6" t="s">
        <v>29</v>
      </c>
      <c r="D1" s="6" t="s">
        <v>30</v>
      </c>
      <c r="E1" s="6" t="s">
        <v>31</v>
      </c>
      <c r="F1" s="6" t="s">
        <v>52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7</v>
      </c>
      <c r="N1" s="6" t="s">
        <v>8</v>
      </c>
      <c r="O1" s="6" t="s">
        <v>9</v>
      </c>
      <c r="P1" s="6" t="s">
        <v>10</v>
      </c>
      <c r="Q1" s="6" t="s">
        <v>11</v>
      </c>
      <c r="R1" s="6" t="s">
        <v>12</v>
      </c>
      <c r="T1" s="6" t="s">
        <v>13</v>
      </c>
      <c r="U1" s="6" t="s">
        <v>14</v>
      </c>
      <c r="V1" s="6" t="s">
        <v>15</v>
      </c>
      <c r="W1" s="6"/>
      <c r="X1" s="6" t="s">
        <v>16</v>
      </c>
      <c r="Y1" s="6" t="s">
        <v>17</v>
      </c>
      <c r="Z1" s="6" t="s">
        <v>18</v>
      </c>
      <c r="AA1" s="6"/>
      <c r="AB1" s="6" t="s">
        <v>19</v>
      </c>
      <c r="AC1" s="6" t="s">
        <v>20</v>
      </c>
      <c r="AD1" s="6"/>
      <c r="AE1" s="6" t="s">
        <v>53</v>
      </c>
      <c r="AF1" s="6" t="s">
        <v>22</v>
      </c>
      <c r="AG1" s="6" t="s">
        <v>23</v>
      </c>
      <c r="AH1" s="6" t="s">
        <v>24</v>
      </c>
      <c r="AI1" s="6" t="s">
        <v>25</v>
      </c>
    </row>
    <row r="2" spans="1:35">
      <c r="A2" s="6">
        <v>1410358977</v>
      </c>
      <c r="B2" s="6" t="s">
        <v>94</v>
      </c>
      <c r="C2" s="6">
        <v>11.736000000000001</v>
      </c>
      <c r="D2" s="6">
        <v>11.057</v>
      </c>
      <c r="E2" s="6">
        <v>10.906000000000001</v>
      </c>
      <c r="F2" s="6">
        <f>0.628 * (D2 - E2) + 0.995 * C2</f>
        <v>11.772148</v>
      </c>
      <c r="G2" s="6">
        <v>10.38</v>
      </c>
      <c r="H2" s="6">
        <v>10.976000000000001</v>
      </c>
      <c r="I2" s="6">
        <v>356.3</v>
      </c>
      <c r="J2" s="6">
        <v>62.7875575961423</v>
      </c>
      <c r="K2" s="6">
        <v>16.872576968104202</v>
      </c>
      <c r="L2" s="6">
        <v>0.60471203608436996</v>
      </c>
      <c r="M2" s="6">
        <v>2.70667136488446</v>
      </c>
      <c r="N2" s="6">
        <v>0.142787454259173</v>
      </c>
      <c r="O2" s="6">
        <v>60</v>
      </c>
      <c r="P2" s="6">
        <v>0</v>
      </c>
      <c r="Q2" s="6">
        <v>239.715196217228</v>
      </c>
      <c r="R2" s="6">
        <v>7.9527702135822</v>
      </c>
      <c r="T2" s="6">
        <f t="shared" ref="T2" si="0">H2-G2</f>
        <v>0.59600000000000009</v>
      </c>
      <c r="U2" s="6">
        <f t="shared" ref="U2" si="1">X2-Y2 + AE2 - 2.5*LOG10(AF2)</f>
        <v>0.88431244412246368</v>
      </c>
      <c r="V2" s="6">
        <f t="shared" ref="V2" si="2">X2-Z2+ AE2 - 2.5*LOG10(AG2)</f>
        <v>1.3146130848772879</v>
      </c>
      <c r="W2" s="6"/>
      <c r="X2" s="6">
        <f>AE2-F2</f>
        <v>-2.2541479999999989</v>
      </c>
      <c r="Y2" s="6">
        <f t="shared" ref="Y2" si="3">-2.5*LOG10(AF2/I2)</f>
        <v>-1.4777623293929745</v>
      </c>
      <c r="Z2" s="6">
        <f t="shared" ref="Z2" si="4">-2.5*LOG10(AG2/Q2)</f>
        <v>-2.0362563696984806</v>
      </c>
      <c r="AA2" s="6"/>
      <c r="AB2" s="6">
        <f t="shared" ref="AB2" si="5">ABS(-2.5*LOG10((AF2+AH2)/(I2+J2))-Y2)</f>
        <v>0.15704464131114526</v>
      </c>
      <c r="AC2" s="6">
        <f t="shared" ref="AC2" si="6">ABS(-2.5*LOG10((AG2+AI2)/(Q2+R2))-Z2)</f>
        <v>2.0199647574291379E-2</v>
      </c>
      <c r="AD2" s="6"/>
      <c r="AE2" s="6">
        <v>9.5180000000000007</v>
      </c>
      <c r="AF2" s="6">
        <v>1389.69902912621</v>
      </c>
      <c r="AG2" s="6">
        <v>1563.8608728988399</v>
      </c>
      <c r="AH2" s="6">
        <v>24.764787877669601</v>
      </c>
      <c r="AI2" s="6">
        <v>22.100213287146101</v>
      </c>
    </row>
    <row r="3" spans="1:35">
      <c r="A3" s="6">
        <v>1410359088</v>
      </c>
      <c r="B3" s="6" t="s">
        <v>33</v>
      </c>
      <c r="C3" s="6">
        <v>11.313000000000001</v>
      </c>
      <c r="D3" s="6">
        <v>10.779</v>
      </c>
      <c r="E3" s="6">
        <v>10.666</v>
      </c>
      <c r="F3" s="6">
        <f t="shared" ref="F3:F25" si="7">0.628 * (D3 - E3) + 0.995 * C3</f>
        <v>11.327399</v>
      </c>
      <c r="G3" s="6">
        <v>10.089</v>
      </c>
      <c r="H3" s="6">
        <v>10.35</v>
      </c>
      <c r="I3" s="6">
        <v>308.22093023255798</v>
      </c>
      <c r="J3" s="6">
        <v>24.999142230621501</v>
      </c>
      <c r="K3" s="6">
        <v>23.4818278095788</v>
      </c>
      <c r="L3" s="6">
        <v>0.78262122905459097</v>
      </c>
      <c r="M3" s="6">
        <v>2.23056733260159</v>
      </c>
      <c r="N3" s="6">
        <v>8.8352986549218804E-2</v>
      </c>
      <c r="O3" s="6">
        <v>86</v>
      </c>
      <c r="P3" s="6">
        <v>0</v>
      </c>
      <c r="Q3" s="6">
        <v>319.57658208747898</v>
      </c>
      <c r="R3" s="6">
        <v>10.8749954341344</v>
      </c>
      <c r="T3" s="6">
        <f t="shared" ref="T3:T21" si="8">H3-G3</f>
        <v>0.26099999999999923</v>
      </c>
      <c r="U3" s="6">
        <f t="shared" ref="U3:U21" si="9">X3-Y3 + AE3 - 2.5*LOG10(AF3)</f>
        <v>1.4864456828964796</v>
      </c>
      <c r="V3" s="6">
        <f t="shared" ref="V3:V21" si="10">X3-Z3+ AE3 - 2.5*LOG10(AG3)</f>
        <v>1.4471636309890217</v>
      </c>
      <c r="W3" s="6"/>
      <c r="X3" s="6">
        <f t="shared" ref="X3:X20" si="11">AE3-F3</f>
        <v>-1.8093989999999991</v>
      </c>
      <c r="Y3" s="6">
        <f t="shared" ref="Y3:Y21" si="12">-2.5*LOG10(AF3/I3)</f>
        <v>-1.6351465681669914</v>
      </c>
      <c r="Z3" s="6">
        <f t="shared" ref="Z3:Z21" si="13">-2.5*LOG10(AG3/Q3)</f>
        <v>-1.7240579158102127</v>
      </c>
      <c r="AA3" s="6"/>
      <c r="AB3" s="6">
        <f t="shared" ref="AB3:AB21" si="14">ABS(-2.5*LOG10((AF3+AH3)/(I3+J3))-Y3)</f>
        <v>6.5494848467303912E-2</v>
      </c>
      <c r="AC3" s="6">
        <f t="shared" ref="AC3:AC21" si="15">ABS(-2.5*LOG10((AG3+AI3)/(Q3+R3))-Z3)</f>
        <v>2.109617176854206E-2</v>
      </c>
      <c r="AD3" s="6"/>
      <c r="AE3" s="6">
        <v>9.5180000000000007</v>
      </c>
      <c r="AF3" s="6">
        <v>1389.69902912621</v>
      </c>
      <c r="AG3" s="6">
        <v>1563.8608728988399</v>
      </c>
      <c r="AH3" s="6">
        <v>24.764787877669601</v>
      </c>
      <c r="AI3" s="6">
        <v>22.100213287146101</v>
      </c>
    </row>
    <row r="4" spans="1:35">
      <c r="A4" s="6">
        <v>1410358613</v>
      </c>
      <c r="B4" s="6" t="s">
        <v>95</v>
      </c>
      <c r="C4" s="6">
        <v>11.568</v>
      </c>
      <c r="D4" s="6">
        <v>11.022</v>
      </c>
      <c r="E4" s="6">
        <v>10.9</v>
      </c>
      <c r="F4" s="6">
        <f t="shared" si="7"/>
        <v>11.586775999999999</v>
      </c>
      <c r="G4" s="6">
        <v>10.038</v>
      </c>
      <c r="H4" s="6">
        <v>10.696</v>
      </c>
      <c r="I4" s="6">
        <v>324.31081081081101</v>
      </c>
      <c r="J4" s="6">
        <v>48.019908237850103</v>
      </c>
      <c r="K4" s="6">
        <v>18.474790248491701</v>
      </c>
      <c r="L4" s="6">
        <v>0.52868069901358195</v>
      </c>
      <c r="M4" s="6">
        <v>2.3687732602909599</v>
      </c>
      <c r="N4" s="6">
        <v>8.9043655026313201E-2</v>
      </c>
      <c r="O4" s="6">
        <v>74</v>
      </c>
      <c r="P4" s="6">
        <v>0</v>
      </c>
      <c r="Q4" s="6">
        <v>264.45978289872801</v>
      </c>
      <c r="R4" s="6">
        <v>7.03089199091837</v>
      </c>
      <c r="T4" s="6">
        <f t="shared" si="8"/>
        <v>0.65799999999999947</v>
      </c>
      <c r="U4" s="6">
        <f t="shared" si="9"/>
        <v>1.1718204349994634</v>
      </c>
      <c r="V4" s="6">
        <f t="shared" si="10"/>
        <v>1.3933249073059111</v>
      </c>
      <c r="W4" s="6"/>
      <c r="X4" s="6">
        <f t="shared" si="11"/>
        <v>-2.0687759999999979</v>
      </c>
      <c r="Y4" s="6">
        <f t="shared" si="12"/>
        <v>-1.579898320269975</v>
      </c>
      <c r="Z4" s="6">
        <f t="shared" si="13"/>
        <v>-1.9295961921271014</v>
      </c>
      <c r="AA4" s="6"/>
      <c r="AB4" s="6">
        <f t="shared" si="14"/>
        <v>0.13074088696420394</v>
      </c>
      <c r="AC4" s="6">
        <f t="shared" si="15"/>
        <v>1.3252167221230016E-2</v>
      </c>
      <c r="AD4" s="6"/>
      <c r="AE4" s="6">
        <v>9.5180000000000007</v>
      </c>
      <c r="AF4" s="6">
        <v>1389.69902912621</v>
      </c>
      <c r="AG4" s="6">
        <v>1563.8608728988399</v>
      </c>
      <c r="AH4" s="6">
        <v>24.764787877669601</v>
      </c>
      <c r="AI4" s="6">
        <v>22.100213287146101</v>
      </c>
    </row>
    <row r="5" spans="1:35">
      <c r="A5" s="6">
        <v>1410359847</v>
      </c>
      <c r="B5" s="6" t="s">
        <v>34</v>
      </c>
      <c r="C5" s="6">
        <v>11.26</v>
      </c>
      <c r="D5" s="6">
        <v>10.71</v>
      </c>
      <c r="E5" s="6">
        <v>10.553000000000001</v>
      </c>
      <c r="F5" s="6">
        <f t="shared" si="7"/>
        <v>11.302296</v>
      </c>
      <c r="G5" s="6">
        <v>9.9580000000000002</v>
      </c>
      <c r="H5" s="6">
        <v>10.557</v>
      </c>
      <c r="I5" s="6">
        <v>298.33333333333297</v>
      </c>
      <c r="J5" s="6">
        <v>37.191090985305202</v>
      </c>
      <c r="K5" s="6">
        <v>19.367855229820101</v>
      </c>
      <c r="L5" s="6">
        <v>0.60746802947310696</v>
      </c>
      <c r="M5" s="6">
        <v>2.5313114586400598</v>
      </c>
      <c r="N5" s="6">
        <v>0.118929520464713</v>
      </c>
      <c r="O5" s="6">
        <v>84</v>
      </c>
      <c r="P5" s="6">
        <v>0</v>
      </c>
      <c r="Q5" s="6">
        <v>264.937338344978</v>
      </c>
      <c r="R5" s="6">
        <v>8.2728324260289394</v>
      </c>
      <c r="T5" s="6">
        <f t="shared" si="8"/>
        <v>0.5990000000000002</v>
      </c>
      <c r="U5" s="6">
        <f t="shared" si="9"/>
        <v>1.5469495485093789</v>
      </c>
      <c r="V5" s="6">
        <f t="shared" si="10"/>
        <v>1.6758460776953674</v>
      </c>
      <c r="W5" s="6"/>
      <c r="X5" s="6">
        <f t="shared" si="11"/>
        <v>-1.7842959999999994</v>
      </c>
      <c r="Y5" s="6">
        <f t="shared" si="12"/>
        <v>-1.6705474337798907</v>
      </c>
      <c r="Z5" s="6">
        <f t="shared" si="13"/>
        <v>-1.9276373625165597</v>
      </c>
      <c r="AA5" s="6"/>
      <c r="AB5" s="6">
        <f t="shared" si="14"/>
        <v>0.10837817756879176</v>
      </c>
      <c r="AC5" s="6">
        <f t="shared" si="15"/>
        <v>1.8148201702215649E-2</v>
      </c>
      <c r="AD5" s="6"/>
      <c r="AE5" s="6">
        <v>9.5180000000000007</v>
      </c>
      <c r="AF5" s="6">
        <v>1389.69902912621</v>
      </c>
      <c r="AG5" s="6">
        <v>1563.8608728988399</v>
      </c>
      <c r="AH5" s="6">
        <v>24.764787877669601</v>
      </c>
      <c r="AI5" s="6">
        <v>22.100213287146101</v>
      </c>
    </row>
    <row r="6" spans="1:35">
      <c r="A6" s="6">
        <v>1410359039</v>
      </c>
      <c r="B6" s="6" t="s">
        <v>35</v>
      </c>
      <c r="C6" s="6">
        <v>11.37</v>
      </c>
      <c r="D6" s="6">
        <v>9.8089999999999993</v>
      </c>
      <c r="E6" s="6">
        <v>9.2219999999999995</v>
      </c>
      <c r="F6" s="6">
        <f t="shared" si="7"/>
        <v>11.681785999999999</v>
      </c>
      <c r="G6" s="6">
        <v>9.9160000000000004</v>
      </c>
      <c r="H6" s="6">
        <v>11.473000000000001</v>
      </c>
      <c r="I6" s="6">
        <v>287.771428571429</v>
      </c>
      <c r="J6" s="6">
        <v>31.012276512062801</v>
      </c>
      <c r="K6" s="6">
        <v>18.678205041008798</v>
      </c>
      <c r="L6" s="6">
        <v>0.68072121060132396</v>
      </c>
      <c r="M6" s="6">
        <v>2.56018821959898</v>
      </c>
      <c r="N6" s="6">
        <v>0.166263421134385</v>
      </c>
      <c r="O6" s="6">
        <v>70</v>
      </c>
      <c r="P6" s="6">
        <v>0</v>
      </c>
      <c r="Q6" s="6">
        <v>250.34760149333999</v>
      </c>
      <c r="R6" s="6">
        <v>7.8020432471635601</v>
      </c>
      <c r="T6" s="6">
        <f t="shared" si="8"/>
        <v>1.5570000000000004</v>
      </c>
      <c r="U6" s="6">
        <f t="shared" si="9"/>
        <v>1.2065948181261748</v>
      </c>
      <c r="V6" s="6">
        <f t="shared" si="10"/>
        <v>1.3578554127317561</v>
      </c>
      <c r="W6" s="6"/>
      <c r="X6" s="6">
        <f t="shared" si="11"/>
        <v>-2.1637859999999982</v>
      </c>
      <c r="Y6" s="6">
        <f t="shared" si="12"/>
        <v>-1.7096827033966853</v>
      </c>
      <c r="Z6" s="6">
        <f t="shared" si="13"/>
        <v>-1.9891366975529481</v>
      </c>
      <c r="AA6" s="6"/>
      <c r="AB6" s="6">
        <f t="shared" si="14"/>
        <v>9.1943382311141075E-2</v>
      </c>
      <c r="AC6" s="6">
        <f t="shared" si="15"/>
        <v>1.8084209150670105E-2</v>
      </c>
      <c r="AD6" s="6"/>
      <c r="AE6" s="6">
        <v>9.5180000000000007</v>
      </c>
      <c r="AF6" s="6">
        <v>1389.69902912621</v>
      </c>
      <c r="AG6" s="6">
        <v>1563.8608728988399</v>
      </c>
      <c r="AH6" s="6">
        <v>24.764787877669601</v>
      </c>
      <c r="AI6" s="6">
        <v>22.100213287146101</v>
      </c>
    </row>
    <row r="7" spans="1:35">
      <c r="A7" s="6">
        <v>1410358982</v>
      </c>
      <c r="B7" s="6" t="s">
        <v>36</v>
      </c>
      <c r="C7" s="6">
        <v>11.186999999999999</v>
      </c>
      <c r="D7" s="6">
        <v>10.625999999999999</v>
      </c>
      <c r="E7" s="6">
        <v>10.516</v>
      </c>
      <c r="F7" s="6">
        <f t="shared" si="7"/>
        <v>11.200144999999999</v>
      </c>
      <c r="G7" s="6">
        <v>9.9</v>
      </c>
      <c r="H7" s="6">
        <v>10.385</v>
      </c>
      <c r="I7" s="6">
        <v>317.54736842105302</v>
      </c>
      <c r="J7" s="6">
        <v>12.7551218840172</v>
      </c>
      <c r="K7" s="6">
        <v>27.290332753132699</v>
      </c>
      <c r="L7" s="6">
        <v>0.79551809708565502</v>
      </c>
      <c r="M7" s="6">
        <v>2.1721203782758498</v>
      </c>
      <c r="N7" s="6">
        <v>4.5513651919177597E-2</v>
      </c>
      <c r="O7" s="6">
        <v>95</v>
      </c>
      <c r="P7" s="6">
        <v>0</v>
      </c>
      <c r="Q7" s="6">
        <v>385.70177349777498</v>
      </c>
      <c r="R7" s="6">
        <v>9.53718069841171</v>
      </c>
      <c r="T7" s="6">
        <f t="shared" si="8"/>
        <v>0.48499999999999943</v>
      </c>
      <c r="U7" s="6">
        <f t="shared" si="9"/>
        <v>1.5813337049894143</v>
      </c>
      <c r="V7" s="6">
        <f t="shared" si="10"/>
        <v>1.370225910492878</v>
      </c>
      <c r="W7" s="6"/>
      <c r="X7" s="6">
        <f t="shared" si="11"/>
        <v>-1.6821449999999984</v>
      </c>
      <c r="Y7" s="6">
        <f t="shared" si="12"/>
        <v>-1.6027805902599257</v>
      </c>
      <c r="Z7" s="6">
        <f t="shared" si="13"/>
        <v>-1.5198661953140702</v>
      </c>
      <c r="AA7" s="6"/>
      <c r="AB7" s="6">
        <f t="shared" si="14"/>
        <v>2.3580604463663057E-2</v>
      </c>
      <c r="AC7" s="6">
        <f t="shared" si="15"/>
        <v>1.1284231315389359E-2</v>
      </c>
      <c r="AD7" s="6"/>
      <c r="AE7" s="6">
        <v>9.5180000000000007</v>
      </c>
      <c r="AF7" s="6">
        <v>1389.69902912621</v>
      </c>
      <c r="AG7" s="6">
        <v>1563.8608728988399</v>
      </c>
      <c r="AH7" s="6">
        <v>24.764787877669601</v>
      </c>
      <c r="AI7" s="6">
        <v>22.100213287146101</v>
      </c>
    </row>
    <row r="8" spans="1:35">
      <c r="A8" s="6">
        <v>1410360342</v>
      </c>
      <c r="B8" s="6" t="s">
        <v>38</v>
      </c>
      <c r="C8" s="6">
        <v>11.069000000000001</v>
      </c>
      <c r="D8" s="6">
        <v>10.584</v>
      </c>
      <c r="E8" s="6">
        <v>10.420999999999999</v>
      </c>
      <c r="F8" s="6">
        <f t="shared" si="7"/>
        <v>11.116019</v>
      </c>
      <c r="G8" s="6">
        <v>9.7569999999999997</v>
      </c>
      <c r="H8" s="6">
        <v>10.097</v>
      </c>
      <c r="I8" s="6">
        <v>358.96511627907</v>
      </c>
      <c r="J8" s="6">
        <v>16.525628257698202</v>
      </c>
      <c r="K8" s="6">
        <v>23.1039686641404</v>
      </c>
      <c r="L8" s="6">
        <v>0.70094722155140798</v>
      </c>
      <c r="M8" s="6">
        <v>2.3536875834380502</v>
      </c>
      <c r="N8" s="6">
        <v>6.4168879552533004E-2</v>
      </c>
      <c r="O8" s="6">
        <v>86</v>
      </c>
      <c r="P8" s="6">
        <v>0</v>
      </c>
      <c r="Q8" s="6">
        <v>337.51808477053697</v>
      </c>
      <c r="R8" s="6">
        <v>9.5097409936002695</v>
      </c>
      <c r="T8" s="6">
        <f t="shared" si="8"/>
        <v>0.33999999999999986</v>
      </c>
      <c r="U8" s="6">
        <f t="shared" si="9"/>
        <v>1.5323503837324948</v>
      </c>
      <c r="V8" s="6">
        <f t="shared" si="10"/>
        <v>1.5992383800036611</v>
      </c>
      <c r="W8" s="6"/>
      <c r="X8" s="6">
        <f t="shared" si="11"/>
        <v>-1.598018999999999</v>
      </c>
      <c r="Y8" s="6">
        <f t="shared" si="12"/>
        <v>-1.4696712690030074</v>
      </c>
      <c r="Z8" s="6">
        <f t="shared" si="13"/>
        <v>-1.6647526648248525</v>
      </c>
      <c r="AA8" s="6"/>
      <c r="AB8" s="6">
        <f t="shared" si="14"/>
        <v>2.9689754466023066E-2</v>
      </c>
      <c r="AC8" s="6">
        <f t="shared" si="15"/>
        <v>1.4932095282006674E-2</v>
      </c>
      <c r="AD8" s="6"/>
      <c r="AE8" s="6">
        <v>9.5180000000000007</v>
      </c>
      <c r="AF8" s="6">
        <v>1389.69902912621</v>
      </c>
      <c r="AG8" s="6">
        <v>1563.8608728988399</v>
      </c>
      <c r="AH8" s="6">
        <v>24.764787877669601</v>
      </c>
      <c r="AI8" s="6">
        <v>22.100213287146101</v>
      </c>
    </row>
    <row r="9" spans="1:35">
      <c r="A9" s="6">
        <v>1410358080</v>
      </c>
      <c r="B9" s="6" t="s">
        <v>96</v>
      </c>
      <c r="C9" s="6">
        <v>11.224</v>
      </c>
      <c r="D9" s="6">
        <v>10.101000000000001</v>
      </c>
      <c r="E9" s="6">
        <v>9.7210000000000001</v>
      </c>
      <c r="F9" s="6">
        <f t="shared" si="7"/>
        <v>11.40652</v>
      </c>
      <c r="G9" s="6">
        <v>9.6579999999999995</v>
      </c>
      <c r="H9" s="6">
        <v>11.038</v>
      </c>
      <c r="I9" s="6">
        <v>361.57831325301203</v>
      </c>
      <c r="J9" s="6">
        <v>41.428677895273999</v>
      </c>
      <c r="K9" s="6">
        <v>22.516171453211701</v>
      </c>
      <c r="L9" s="6">
        <v>0.73255160228118898</v>
      </c>
      <c r="M9" s="6">
        <v>2.41871890724663</v>
      </c>
      <c r="N9" s="6">
        <v>0.118608198925509</v>
      </c>
      <c r="O9" s="6">
        <v>83</v>
      </c>
      <c r="P9" s="6">
        <v>0</v>
      </c>
      <c r="Q9" s="6">
        <v>312.15012853104798</v>
      </c>
      <c r="R9" s="6">
        <v>10.4113338121798</v>
      </c>
      <c r="T9" s="6">
        <f t="shared" si="8"/>
        <v>1.3800000000000008</v>
      </c>
      <c r="U9" s="6">
        <f t="shared" si="9"/>
        <v>1.233974063833716</v>
      </c>
      <c r="V9" s="6">
        <f t="shared" si="10"/>
        <v>1.393571204768512</v>
      </c>
      <c r="W9" s="6"/>
      <c r="X9" s="6">
        <f t="shared" si="11"/>
        <v>-1.8885199999999998</v>
      </c>
      <c r="Y9" s="6">
        <f t="shared" si="12"/>
        <v>-1.4617959491042285</v>
      </c>
      <c r="Z9" s="6">
        <f t="shared" si="13"/>
        <v>-1.7495864895897049</v>
      </c>
      <c r="AA9" s="6"/>
      <c r="AB9" s="6">
        <f t="shared" si="14"/>
        <v>9.8597793458368166E-2</v>
      </c>
      <c r="AC9" s="6">
        <f t="shared" si="15"/>
        <v>2.0386370199291681E-2</v>
      </c>
      <c r="AD9" s="6"/>
      <c r="AE9" s="6">
        <v>9.5180000000000007</v>
      </c>
      <c r="AF9" s="6">
        <v>1389.69902912621</v>
      </c>
      <c r="AG9" s="6">
        <v>1563.8608728988399</v>
      </c>
      <c r="AH9" s="6">
        <v>24.764787877669601</v>
      </c>
      <c r="AI9" s="6">
        <v>22.100213287146101</v>
      </c>
    </row>
    <row r="10" spans="1:35">
      <c r="A10" s="6">
        <v>1400363773</v>
      </c>
      <c r="B10" s="6" t="s">
        <v>39</v>
      </c>
      <c r="C10" s="6">
        <v>10.864000000000001</v>
      </c>
      <c r="D10" s="6">
        <v>8.6940000000000008</v>
      </c>
      <c r="E10" s="6">
        <v>7.6890000000000001</v>
      </c>
      <c r="F10" s="6">
        <f t="shared" si="7"/>
        <v>11.44082</v>
      </c>
      <c r="G10" s="6">
        <v>9.6560000000000006</v>
      </c>
      <c r="H10" s="6">
        <v>11.976000000000001</v>
      </c>
      <c r="I10" s="6">
        <v>448.67045454545502</v>
      </c>
      <c r="J10" s="6">
        <v>24.5216146937296</v>
      </c>
      <c r="K10" s="6">
        <v>23.882008885095399</v>
      </c>
      <c r="L10" s="6">
        <v>0.82106941601394801</v>
      </c>
      <c r="M10" s="6">
        <v>2.2550950902612601</v>
      </c>
      <c r="N10" s="6">
        <v>0.11327441592175901</v>
      </c>
      <c r="O10" s="6">
        <v>88</v>
      </c>
      <c r="P10" s="6">
        <v>0</v>
      </c>
      <c r="Q10" s="6">
        <v>325.72075194168298</v>
      </c>
      <c r="R10" s="6">
        <v>12.280304499496101</v>
      </c>
      <c r="T10" s="6">
        <f t="shared" si="8"/>
        <v>2.3200000000000003</v>
      </c>
      <c r="U10" s="6">
        <f t="shared" si="9"/>
        <v>0.9653613207647469</v>
      </c>
      <c r="V10" s="6">
        <f t="shared" si="10"/>
        <v>1.3130664282219895</v>
      </c>
      <c r="W10" s="6"/>
      <c r="X10" s="6">
        <f t="shared" si="11"/>
        <v>-1.9228199999999998</v>
      </c>
      <c r="Y10" s="6">
        <f t="shared" si="12"/>
        <v>-1.2274832060352587</v>
      </c>
      <c r="Z10" s="6">
        <f t="shared" si="13"/>
        <v>-1.7033817130431821</v>
      </c>
      <c r="AA10" s="6"/>
      <c r="AB10" s="6">
        <f t="shared" si="14"/>
        <v>3.8597243067963305E-2</v>
      </c>
      <c r="AC10" s="6">
        <f t="shared" si="15"/>
        <v>2.4945539575100373E-2</v>
      </c>
      <c r="AD10" s="6"/>
      <c r="AE10" s="6">
        <v>9.5180000000000007</v>
      </c>
      <c r="AF10" s="6">
        <v>1389.69902912621</v>
      </c>
      <c r="AG10" s="6">
        <v>1563.8608728988399</v>
      </c>
      <c r="AH10" s="6">
        <v>24.764787877669601</v>
      </c>
      <c r="AI10" s="6">
        <v>22.100213287146101</v>
      </c>
    </row>
    <row r="11" spans="1:35">
      <c r="A11" s="6">
        <v>1410359464</v>
      </c>
      <c r="B11" s="6" t="s">
        <v>40</v>
      </c>
      <c r="C11" s="6">
        <v>11.343</v>
      </c>
      <c r="D11" s="6">
        <v>10.446999999999999</v>
      </c>
      <c r="E11" s="6">
        <v>10.244999999999999</v>
      </c>
      <c r="F11" s="6">
        <f t="shared" si="7"/>
        <v>11.413141</v>
      </c>
      <c r="G11" s="6">
        <v>9.6479999999999997</v>
      </c>
      <c r="H11" s="6">
        <v>10.617000000000001</v>
      </c>
      <c r="I11" s="6">
        <v>379.39189189189199</v>
      </c>
      <c r="J11" s="6">
        <v>52.802918638923202</v>
      </c>
      <c r="K11" s="6">
        <v>21.430617304043899</v>
      </c>
      <c r="L11" s="6">
        <v>0.88168832203372804</v>
      </c>
      <c r="M11" s="6">
        <v>2.4417726443027701</v>
      </c>
      <c r="N11" s="6">
        <v>0.10741701259688</v>
      </c>
      <c r="O11" s="6">
        <v>74</v>
      </c>
      <c r="P11" s="6">
        <v>0</v>
      </c>
      <c r="Q11" s="6">
        <v>295.94594299946198</v>
      </c>
      <c r="R11" s="6">
        <v>9.4987622383194807</v>
      </c>
      <c r="T11" s="6">
        <f t="shared" si="8"/>
        <v>0.96900000000000119</v>
      </c>
      <c r="U11" s="6">
        <f t="shared" si="9"/>
        <v>1.1751388869937029</v>
      </c>
      <c r="V11" s="6">
        <f t="shared" si="10"/>
        <v>1.4448280230369059</v>
      </c>
      <c r="W11" s="6"/>
      <c r="X11" s="6">
        <f t="shared" si="11"/>
        <v>-1.8951409999999989</v>
      </c>
      <c r="Y11" s="6">
        <f t="shared" si="12"/>
        <v>-1.409581772264215</v>
      </c>
      <c r="Z11" s="6">
        <f t="shared" si="13"/>
        <v>-1.8074643078580968</v>
      </c>
      <c r="AA11" s="6"/>
      <c r="AB11" s="6">
        <f t="shared" si="14"/>
        <v>0.12230103608032583</v>
      </c>
      <c r="AC11" s="6">
        <f t="shared" si="15"/>
        <v>1.9064493190276144E-2</v>
      </c>
      <c r="AD11" s="6"/>
      <c r="AE11" s="6">
        <v>9.5180000000000007</v>
      </c>
      <c r="AF11" s="6">
        <v>1389.69902912621</v>
      </c>
      <c r="AG11" s="6">
        <v>1563.8608728988399</v>
      </c>
      <c r="AH11" s="6">
        <v>24.764787877669601</v>
      </c>
      <c r="AI11" s="6">
        <v>22.100213287146101</v>
      </c>
    </row>
    <row r="12" spans="1:35">
      <c r="A12" s="6">
        <v>1410358863</v>
      </c>
      <c r="B12" s="6" t="s">
        <v>41</v>
      </c>
      <c r="C12" s="6">
        <v>11.211</v>
      </c>
      <c r="D12" s="6">
        <v>10.707000000000001</v>
      </c>
      <c r="E12" s="6">
        <v>10.683</v>
      </c>
      <c r="F12" s="6">
        <f t="shared" si="7"/>
        <v>11.170017</v>
      </c>
      <c r="G12" s="6">
        <v>9.5920000000000005</v>
      </c>
      <c r="H12" s="6">
        <v>10.311999999999999</v>
      </c>
      <c r="I12" s="6">
        <v>319.39</v>
      </c>
      <c r="J12" s="6">
        <v>13.9521747050415</v>
      </c>
      <c r="K12" s="6">
        <v>27.1639095635365</v>
      </c>
      <c r="L12" s="6">
        <v>0.94288973668229903</v>
      </c>
      <c r="M12" s="6">
        <v>1.9798206952900801</v>
      </c>
      <c r="N12" s="6">
        <v>4.2772909471791798E-2</v>
      </c>
      <c r="O12" s="6">
        <v>100</v>
      </c>
      <c r="P12" s="6">
        <v>0</v>
      </c>
      <c r="Q12" s="6">
        <v>352.48990901657402</v>
      </c>
      <c r="R12" s="6">
        <v>9.5161154634853293</v>
      </c>
      <c r="T12" s="6">
        <f t="shared" si="8"/>
        <v>0.71999999999999886</v>
      </c>
      <c r="U12" s="6">
        <f t="shared" si="9"/>
        <v>1.6051797140192514</v>
      </c>
      <c r="V12" s="6">
        <f t="shared" si="10"/>
        <v>1.4981162783917279</v>
      </c>
      <c r="W12" s="6"/>
      <c r="X12" s="6">
        <f t="shared" si="11"/>
        <v>-1.652016999999999</v>
      </c>
      <c r="Y12" s="6">
        <f t="shared" si="12"/>
        <v>-1.5964985992897636</v>
      </c>
      <c r="Z12" s="6">
        <f t="shared" si="13"/>
        <v>-1.6176285632129204</v>
      </c>
      <c r="AA12" s="6"/>
      <c r="AB12" s="6">
        <f t="shared" si="14"/>
        <v>2.7244654371704646E-2</v>
      </c>
      <c r="AC12" s="6">
        <f t="shared" si="15"/>
        <v>1.3686740748856563E-2</v>
      </c>
      <c r="AD12" s="6"/>
      <c r="AE12" s="6">
        <v>9.5180000000000007</v>
      </c>
      <c r="AF12" s="6">
        <v>1389.69902912621</v>
      </c>
      <c r="AG12" s="6">
        <v>1563.8608728988399</v>
      </c>
      <c r="AH12" s="6">
        <v>24.764787877669601</v>
      </c>
      <c r="AI12" s="6">
        <v>22.100213287146101</v>
      </c>
    </row>
    <row r="13" spans="1:35">
      <c r="A13" s="6">
        <v>1400363289</v>
      </c>
      <c r="B13" s="6" t="s">
        <v>97</v>
      </c>
      <c r="C13" s="6">
        <v>11.058</v>
      </c>
      <c r="D13" s="6">
        <v>9.2070000000000007</v>
      </c>
      <c r="E13" s="6">
        <v>8.4890000000000008</v>
      </c>
      <c r="F13" s="6">
        <f t="shared" si="7"/>
        <v>11.453614</v>
      </c>
      <c r="G13" s="6">
        <v>9.5380000000000003</v>
      </c>
      <c r="H13" s="6">
        <v>11.307</v>
      </c>
      <c r="I13" s="6">
        <v>299.75</v>
      </c>
      <c r="J13" s="6">
        <v>17.019980976012398</v>
      </c>
      <c r="K13" s="6">
        <v>19.647973800493901</v>
      </c>
      <c r="L13" s="6">
        <v>0.60132342463801902</v>
      </c>
      <c r="M13" s="6">
        <v>2.5380406423551398</v>
      </c>
      <c r="N13" s="6">
        <v>0.148200875608967</v>
      </c>
      <c r="O13" s="6">
        <v>76</v>
      </c>
      <c r="P13" s="6">
        <v>0</v>
      </c>
      <c r="Q13" s="6">
        <v>378.56598375310301</v>
      </c>
      <c r="R13" s="6">
        <v>92.198255318784604</v>
      </c>
      <c r="T13" s="6">
        <f t="shared" si="8"/>
        <v>1.7690000000000001</v>
      </c>
      <c r="U13" s="6">
        <f t="shared" si="9"/>
        <v>1.3904880205727848</v>
      </c>
      <c r="V13" s="6">
        <f t="shared" si="10"/>
        <v>1.137032030949201</v>
      </c>
      <c r="W13" s="6"/>
      <c r="X13" s="6">
        <f t="shared" si="11"/>
        <v>-1.9356139999999993</v>
      </c>
      <c r="Y13" s="6">
        <f t="shared" si="12"/>
        <v>-1.6654039058432977</v>
      </c>
      <c r="Z13" s="6">
        <f t="shared" si="13"/>
        <v>-1.5401413157703925</v>
      </c>
      <c r="AA13" s="6"/>
      <c r="AB13" s="6">
        <f t="shared" si="14"/>
        <v>4.0784346205752886E-2</v>
      </c>
      <c r="AC13" s="6">
        <f t="shared" si="15"/>
        <v>0.2214186602459598</v>
      </c>
      <c r="AD13" s="6"/>
      <c r="AE13" s="6">
        <v>9.5180000000000007</v>
      </c>
      <c r="AF13" s="6">
        <v>1389.69902912621</v>
      </c>
      <c r="AG13" s="6">
        <v>1563.8608728988399</v>
      </c>
      <c r="AH13" s="6">
        <v>24.764787877669601</v>
      </c>
      <c r="AI13" s="6">
        <v>22.100213287146101</v>
      </c>
    </row>
    <row r="14" spans="1:35">
      <c r="A14" s="6">
        <v>1410358322</v>
      </c>
      <c r="B14" s="6" t="s">
        <v>98</v>
      </c>
      <c r="C14" s="6">
        <v>10.802</v>
      </c>
      <c r="D14" s="6">
        <v>10.353999999999999</v>
      </c>
      <c r="E14" s="6">
        <v>10.285</v>
      </c>
      <c r="F14" s="6">
        <f t="shared" si="7"/>
        <v>10.791321999999999</v>
      </c>
      <c r="G14" s="6">
        <v>9.4179999999999993</v>
      </c>
      <c r="H14" s="6">
        <v>9.8640000000000008</v>
      </c>
      <c r="I14" s="6">
        <v>453.51546391752601</v>
      </c>
      <c r="J14" s="6">
        <v>15.1977094209821</v>
      </c>
      <c r="K14" s="6">
        <v>31.178075676782498</v>
      </c>
      <c r="L14" s="6">
        <v>0.84782561209098195</v>
      </c>
      <c r="M14" s="6">
        <v>2.2841690058263202</v>
      </c>
      <c r="N14" s="6">
        <v>6.55085216265021E-2</v>
      </c>
      <c r="O14" s="6">
        <v>97</v>
      </c>
      <c r="P14" s="6">
        <v>0</v>
      </c>
      <c r="Q14" s="6">
        <v>451.67426397251597</v>
      </c>
      <c r="R14" s="6">
        <v>10.9284720118654</v>
      </c>
      <c r="T14" s="6">
        <f t="shared" si="8"/>
        <v>0.44600000000000151</v>
      </c>
      <c r="U14" s="6">
        <f t="shared" si="9"/>
        <v>1.6031977495717351</v>
      </c>
      <c r="V14" s="6">
        <f t="shared" si="10"/>
        <v>1.6076146361886403</v>
      </c>
      <c r="W14" s="6"/>
      <c r="X14" s="6">
        <f t="shared" si="11"/>
        <v>-1.2733219999999985</v>
      </c>
      <c r="Y14" s="6">
        <f t="shared" si="12"/>
        <v>-1.2158216348422459</v>
      </c>
      <c r="Z14" s="6">
        <f t="shared" si="13"/>
        <v>-1.3484319210098314</v>
      </c>
      <c r="AA14" s="6"/>
      <c r="AB14" s="6">
        <f t="shared" si="14"/>
        <v>1.6609928117070183E-2</v>
      </c>
      <c r="AC14" s="6">
        <f t="shared" si="15"/>
        <v>1.0721095818848392E-2</v>
      </c>
      <c r="AD14" s="6"/>
      <c r="AE14" s="6">
        <v>9.5180000000000007</v>
      </c>
      <c r="AF14" s="6">
        <v>1389.69902912621</v>
      </c>
      <c r="AG14" s="6">
        <v>1563.8608728988399</v>
      </c>
      <c r="AH14" s="6">
        <v>24.764787877669601</v>
      </c>
      <c r="AI14" s="6">
        <v>22.100213287146101</v>
      </c>
    </row>
    <row r="15" spans="1:35">
      <c r="A15" s="6">
        <v>1410360120</v>
      </c>
      <c r="B15" s="6" t="s">
        <v>42</v>
      </c>
      <c r="C15" s="6">
        <v>10.848000000000001</v>
      </c>
      <c r="D15" s="6">
        <v>9.3759999999999994</v>
      </c>
      <c r="E15" s="6">
        <v>8.7520000000000007</v>
      </c>
      <c r="F15" s="6">
        <f t="shared" si="7"/>
        <v>11.185632</v>
      </c>
      <c r="G15" s="6">
        <v>9.1679999999999993</v>
      </c>
      <c r="H15" s="6">
        <v>10.672000000000001</v>
      </c>
      <c r="I15" s="6">
        <v>377</v>
      </c>
      <c r="J15" s="6">
        <v>14.455056768158601</v>
      </c>
      <c r="K15" s="6">
        <v>29.7053447187585</v>
      </c>
      <c r="L15" s="6">
        <v>0.79598685700582295</v>
      </c>
      <c r="M15" s="6">
        <v>2.15176354131281</v>
      </c>
      <c r="N15" s="6">
        <v>4.0823542015120298E-2</v>
      </c>
      <c r="O15" s="6">
        <v>97</v>
      </c>
      <c r="P15" s="6">
        <v>0</v>
      </c>
      <c r="Q15" s="6">
        <v>423.03007674166298</v>
      </c>
      <c r="R15" s="6">
        <v>10.665097156550299</v>
      </c>
      <c r="T15" s="6">
        <f t="shared" si="8"/>
        <v>1.5040000000000013</v>
      </c>
      <c r="U15" s="6">
        <f t="shared" si="9"/>
        <v>1.4095146244855199</v>
      </c>
      <c r="V15" s="6">
        <f t="shared" si="10"/>
        <v>1.28443988476229</v>
      </c>
      <c r="W15" s="6"/>
      <c r="X15" s="6">
        <f t="shared" si="11"/>
        <v>-1.6676319999999993</v>
      </c>
      <c r="Y15" s="6">
        <f t="shared" si="12"/>
        <v>-1.4164485097560311</v>
      </c>
      <c r="Z15" s="6">
        <f t="shared" si="13"/>
        <v>-1.4195671695834826</v>
      </c>
      <c r="AA15" s="6"/>
      <c r="AB15" s="6">
        <f t="shared" si="14"/>
        <v>2.1673672825802015E-2</v>
      </c>
      <c r="AC15" s="6">
        <f t="shared" si="15"/>
        <v>1.1797325398927416E-2</v>
      </c>
      <c r="AD15" s="6"/>
      <c r="AE15" s="6">
        <v>9.5180000000000007</v>
      </c>
      <c r="AF15" s="6">
        <v>1389.69902912621</v>
      </c>
      <c r="AG15" s="6">
        <v>1563.8608728988399</v>
      </c>
      <c r="AH15" s="6">
        <v>24.764787877669601</v>
      </c>
      <c r="AI15" s="6">
        <v>22.100213287146101</v>
      </c>
    </row>
    <row r="16" spans="1:35">
      <c r="A16" s="6">
        <v>1410359064</v>
      </c>
      <c r="B16" s="6" t="s">
        <v>43</v>
      </c>
      <c r="C16" s="6">
        <v>10.733000000000001</v>
      </c>
      <c r="D16" s="6">
        <v>10.164999999999999</v>
      </c>
      <c r="E16" s="6">
        <v>10.055</v>
      </c>
      <c r="F16" s="6">
        <f t="shared" si="7"/>
        <v>10.748415</v>
      </c>
      <c r="G16" s="6">
        <v>9.1630000000000003</v>
      </c>
      <c r="H16" s="6">
        <v>10.026999999999999</v>
      </c>
      <c r="I16" s="6">
        <v>504.13265306122503</v>
      </c>
      <c r="J16" s="6">
        <v>25.284349742278501</v>
      </c>
      <c r="K16" s="6">
        <v>33.797636821717497</v>
      </c>
      <c r="L16" s="6">
        <v>0.97264949088366204</v>
      </c>
      <c r="M16" s="6">
        <v>2.23484933229558</v>
      </c>
      <c r="N16" s="6">
        <v>4.2198269858730202E-2</v>
      </c>
      <c r="O16" s="6">
        <v>98</v>
      </c>
      <c r="P16" s="6">
        <v>0</v>
      </c>
      <c r="Q16" s="6">
        <v>493.98228140092903</v>
      </c>
      <c r="R16" s="6">
        <v>12.687296896297701</v>
      </c>
      <c r="T16" s="6">
        <f t="shared" si="8"/>
        <v>0.86399999999999899</v>
      </c>
      <c r="U16" s="6">
        <f t="shared" si="9"/>
        <v>1.5312229301546809</v>
      </c>
      <c r="V16" s="6">
        <f t="shared" si="10"/>
        <v>1.5533065711514569</v>
      </c>
      <c r="W16" s="6"/>
      <c r="X16" s="6">
        <f t="shared" si="11"/>
        <v>-1.2304149999999989</v>
      </c>
      <c r="Y16" s="6">
        <f t="shared" si="12"/>
        <v>-1.1009398154251928</v>
      </c>
      <c r="Z16" s="6">
        <f t="shared" si="13"/>
        <v>-1.2512168559726482</v>
      </c>
      <c r="AA16" s="6"/>
      <c r="AB16" s="6">
        <f t="shared" si="14"/>
        <v>3.3954922069815208E-2</v>
      </c>
      <c r="AC16" s="6">
        <f t="shared" si="15"/>
        <v>1.2297610655132241E-2</v>
      </c>
      <c r="AD16" s="6"/>
      <c r="AE16" s="6">
        <v>9.5180000000000007</v>
      </c>
      <c r="AF16" s="6">
        <v>1389.69902912621</v>
      </c>
      <c r="AG16" s="6">
        <v>1563.8608728988399</v>
      </c>
      <c r="AH16" s="6">
        <v>24.764787877669601</v>
      </c>
      <c r="AI16" s="6">
        <v>22.100213287146101</v>
      </c>
    </row>
    <row r="17" spans="1:35">
      <c r="A17" s="6">
        <v>1410358901</v>
      </c>
      <c r="B17" s="6" t="s">
        <v>44</v>
      </c>
      <c r="C17" s="6">
        <v>9.91</v>
      </c>
      <c r="D17" s="6">
        <v>9.6449999999999996</v>
      </c>
      <c r="E17" s="6">
        <v>9.6140000000000008</v>
      </c>
      <c r="F17" s="6">
        <f t="shared" si="7"/>
        <v>9.879918</v>
      </c>
      <c r="G17" s="6">
        <v>9.0670000000000002</v>
      </c>
      <c r="H17" s="6">
        <v>9.1229999999999993</v>
      </c>
      <c r="I17" s="6">
        <v>1141.4905660377401</v>
      </c>
      <c r="J17" s="6">
        <v>21.4197204100027</v>
      </c>
      <c r="K17" s="6">
        <v>107.9632387839</v>
      </c>
      <c r="L17" s="6">
        <v>1.6100045941529799</v>
      </c>
      <c r="M17" s="6">
        <v>1.81679810763241</v>
      </c>
      <c r="N17" s="6">
        <v>1.02085549623559E-2</v>
      </c>
      <c r="O17" s="6">
        <v>106</v>
      </c>
      <c r="P17" s="6">
        <v>0</v>
      </c>
      <c r="Q17" s="6">
        <v>1382.2154037124401</v>
      </c>
      <c r="R17" s="6">
        <v>20.9639498021211</v>
      </c>
      <c r="T17" s="6">
        <f t="shared" si="8"/>
        <v>5.5999999999999162E-2</v>
      </c>
      <c r="U17" s="6">
        <f t="shared" si="9"/>
        <v>1.5124011835720852</v>
      </c>
      <c r="V17" s="6">
        <f t="shared" si="10"/>
        <v>1.3046426786671601</v>
      </c>
      <c r="W17" s="6"/>
      <c r="X17" s="6">
        <f t="shared" si="11"/>
        <v>-0.3619179999999993</v>
      </c>
      <c r="Y17" s="6">
        <f t="shared" si="12"/>
        <v>-0.21362106884259699</v>
      </c>
      <c r="Z17" s="6">
        <f t="shared" si="13"/>
        <v>-0.13405596348835261</v>
      </c>
      <c r="AA17" s="6"/>
      <c r="AB17" s="6">
        <f t="shared" si="14"/>
        <v>1.0069930632355673E-3</v>
      </c>
      <c r="AC17" s="6">
        <f t="shared" si="15"/>
        <v>1.1076103608076981E-3</v>
      </c>
      <c r="AD17" s="6"/>
      <c r="AE17" s="6">
        <v>9.5180000000000007</v>
      </c>
      <c r="AF17" s="6">
        <v>1389.69902912621</v>
      </c>
      <c r="AG17" s="6">
        <v>1563.8608728988399</v>
      </c>
      <c r="AH17" s="6">
        <v>24.764787877669601</v>
      </c>
      <c r="AI17" s="6">
        <v>22.100213287146101</v>
      </c>
    </row>
    <row r="18" spans="1:35">
      <c r="A18" s="6">
        <v>1410359357</v>
      </c>
      <c r="B18" s="6" t="s">
        <v>99</v>
      </c>
      <c r="C18" s="6">
        <v>9.3420000000000005</v>
      </c>
      <c r="D18" s="6">
        <v>9.0609999999999999</v>
      </c>
      <c r="E18" s="6">
        <v>9.0410000000000004</v>
      </c>
      <c r="F18" s="6">
        <f t="shared" si="7"/>
        <v>9.3078500000000002</v>
      </c>
      <c r="G18" s="6">
        <v>9.0090000000000003</v>
      </c>
      <c r="H18" s="6">
        <v>8.548</v>
      </c>
      <c r="I18" s="6">
        <v>1851.3113207547201</v>
      </c>
      <c r="J18" s="6">
        <v>28.357851469742599</v>
      </c>
      <c r="K18" s="6">
        <v>116.86292109497199</v>
      </c>
      <c r="L18" s="6">
        <v>1.5109354372842001</v>
      </c>
      <c r="M18" s="6">
        <v>2.2394268050229198</v>
      </c>
      <c r="N18" s="6">
        <v>1.33207959745444E-2</v>
      </c>
      <c r="O18" s="6">
        <v>106</v>
      </c>
      <c r="P18" s="6">
        <v>0</v>
      </c>
      <c r="Q18" s="6">
        <v>1776.42059880497</v>
      </c>
      <c r="R18" s="6">
        <v>21.8735581010685</v>
      </c>
      <c r="T18" s="6">
        <f t="shared" si="8"/>
        <v>-0.4610000000000003</v>
      </c>
      <c r="U18" s="6">
        <f t="shared" si="9"/>
        <v>1.5594513578759015</v>
      </c>
      <c r="V18" s="6">
        <f t="shared" si="10"/>
        <v>1.6042854988232174</v>
      </c>
      <c r="W18" s="6"/>
      <c r="X18" s="6">
        <f t="shared" si="11"/>
        <v>0.2101500000000005</v>
      </c>
      <c r="Y18" s="6">
        <f t="shared" si="12"/>
        <v>0.31139675685358625</v>
      </c>
      <c r="Z18" s="6">
        <f t="shared" si="13"/>
        <v>0.13836921635559027</v>
      </c>
      <c r="AA18" s="6"/>
      <c r="AB18" s="6">
        <f t="shared" si="14"/>
        <v>2.6728158474141894E-3</v>
      </c>
      <c r="AC18" s="6">
        <f t="shared" si="15"/>
        <v>1.9487011653355479E-3</v>
      </c>
      <c r="AD18" s="6"/>
      <c r="AE18" s="6">
        <v>9.5180000000000007</v>
      </c>
      <c r="AF18" s="6">
        <v>1389.69902912621</v>
      </c>
      <c r="AG18" s="6">
        <v>1563.8608728988399</v>
      </c>
      <c r="AH18" s="6">
        <v>24.764787877669601</v>
      </c>
      <c r="AI18" s="6">
        <v>22.100213287146101</v>
      </c>
    </row>
    <row r="19" spans="1:35">
      <c r="A19" s="6">
        <v>1410359670</v>
      </c>
      <c r="B19" s="6" t="s">
        <v>46</v>
      </c>
      <c r="C19" s="6">
        <v>10.914999999999999</v>
      </c>
      <c r="D19" s="6">
        <v>8.1859999999999999</v>
      </c>
      <c r="E19" s="6">
        <v>7.0410000000000004</v>
      </c>
      <c r="F19" s="6">
        <f t="shared" si="7"/>
        <v>11.579484999999998</v>
      </c>
      <c r="G19" s="6">
        <v>8.9789999999999992</v>
      </c>
      <c r="H19" s="6">
        <v>11.308999999999999</v>
      </c>
      <c r="I19" s="6">
        <v>403.48351648351701</v>
      </c>
      <c r="J19" s="6">
        <v>14.245678156081</v>
      </c>
      <c r="K19" s="6">
        <v>29.000641860232999</v>
      </c>
      <c r="L19" s="6">
        <v>1.0048728728021801</v>
      </c>
      <c r="M19" s="6">
        <v>2.2065706316454401</v>
      </c>
      <c r="N19" s="6">
        <v>5.4918716224210601E-2</v>
      </c>
      <c r="O19" s="6">
        <v>91</v>
      </c>
      <c r="P19" s="6">
        <v>0</v>
      </c>
      <c r="Q19" s="6">
        <v>408.11731820778499</v>
      </c>
      <c r="R19" s="6">
        <v>10.6834398769756</v>
      </c>
      <c r="T19" s="6">
        <f t="shared" si="8"/>
        <v>2.33</v>
      </c>
      <c r="U19" s="6">
        <f t="shared" si="9"/>
        <v>0.94195050704174488</v>
      </c>
      <c r="V19" s="6">
        <f t="shared" si="10"/>
        <v>0.92955243954013778</v>
      </c>
      <c r="W19" s="6"/>
      <c r="X19" s="6">
        <f t="shared" si="11"/>
        <v>-2.0614849999999976</v>
      </c>
      <c r="Y19" s="6">
        <f t="shared" si="12"/>
        <v>-1.3427373923122554</v>
      </c>
      <c r="Z19" s="6">
        <f t="shared" si="13"/>
        <v>-1.4585327243613286</v>
      </c>
      <c r="AA19" s="6"/>
      <c r="AB19" s="6">
        <f t="shared" si="14"/>
        <v>1.8494858121544722E-2</v>
      </c>
      <c r="AC19" s="6">
        <f t="shared" si="15"/>
        <v>1.2820054509576018E-2</v>
      </c>
      <c r="AD19" s="6"/>
      <c r="AE19" s="6">
        <v>9.5180000000000007</v>
      </c>
      <c r="AF19" s="6">
        <v>1389.69902912621</v>
      </c>
      <c r="AG19" s="6">
        <v>1563.8608728988399</v>
      </c>
      <c r="AH19" s="6">
        <v>24.764787877669601</v>
      </c>
      <c r="AI19" s="6">
        <v>22.100213287146101</v>
      </c>
    </row>
    <row r="20" spans="1:35">
      <c r="A20" s="6">
        <v>1410359269</v>
      </c>
      <c r="B20" s="6" t="s">
        <v>47</v>
      </c>
      <c r="C20" s="6">
        <v>9.4789999999999992</v>
      </c>
      <c r="D20" s="6">
        <v>8.9570000000000007</v>
      </c>
      <c r="E20" s="6">
        <v>8.8420000000000005</v>
      </c>
      <c r="F20" s="6">
        <f t="shared" si="7"/>
        <v>9.5038249999999991</v>
      </c>
      <c r="G20" s="6">
        <v>8.9489999999999998</v>
      </c>
      <c r="H20" s="6">
        <v>9.1010000000000009</v>
      </c>
      <c r="I20" s="6">
        <v>1389.69902912621</v>
      </c>
      <c r="J20" s="6">
        <v>24.764787877669601</v>
      </c>
      <c r="K20" s="6">
        <v>114.37069749327701</v>
      </c>
      <c r="L20" s="6">
        <v>1.7304538377963401</v>
      </c>
      <c r="M20" s="6">
        <v>1.95726578890777</v>
      </c>
      <c r="N20" s="6">
        <v>1.3581668366974E-2</v>
      </c>
      <c r="O20" s="6">
        <v>103</v>
      </c>
      <c r="P20" s="6">
        <v>0</v>
      </c>
      <c r="Q20" s="6">
        <v>1563.8608728988399</v>
      </c>
      <c r="R20" s="6">
        <v>22.100213287146101</v>
      </c>
      <c r="T20" s="6">
        <f t="shared" si="8"/>
        <v>0.15200000000000102</v>
      </c>
      <c r="U20" s="6">
        <f t="shared" si="9"/>
        <v>1.6748731147294889</v>
      </c>
      <c r="V20" s="6">
        <f t="shared" si="10"/>
        <v>1.5466797151788088</v>
      </c>
      <c r="W20" s="6"/>
      <c r="X20" s="6">
        <f t="shared" si="11"/>
        <v>1.4175000000001603E-2</v>
      </c>
      <c r="Y20" s="6">
        <f t="shared" si="12"/>
        <v>0</v>
      </c>
      <c r="Z20" s="6">
        <f t="shared" si="13"/>
        <v>0</v>
      </c>
      <c r="AA20" s="6"/>
      <c r="AB20" s="6">
        <f t="shared" si="14"/>
        <v>0</v>
      </c>
      <c r="AC20" s="6">
        <f t="shared" si="15"/>
        <v>0</v>
      </c>
      <c r="AD20" s="6"/>
      <c r="AE20" s="6">
        <v>9.5180000000000007</v>
      </c>
      <c r="AF20" s="6">
        <v>1389.69902912621</v>
      </c>
      <c r="AG20" s="6">
        <v>1563.8608728988399</v>
      </c>
      <c r="AH20" s="6">
        <v>24.764787877669601</v>
      </c>
      <c r="AI20" s="6">
        <v>22.100213287146101</v>
      </c>
    </row>
    <row r="21" spans="1:35">
      <c r="A21" s="6">
        <v>1410359111</v>
      </c>
      <c r="B21" s="6" t="s">
        <v>48</v>
      </c>
      <c r="C21" s="6">
        <v>10.666</v>
      </c>
      <c r="D21" s="6">
        <v>10.038</v>
      </c>
      <c r="E21" s="6">
        <v>9.9220000000000006</v>
      </c>
      <c r="F21" s="6">
        <f t="shared" si="7"/>
        <v>10.685518</v>
      </c>
      <c r="G21" s="6">
        <v>8.8119999999999994</v>
      </c>
      <c r="H21" s="6">
        <v>10.077</v>
      </c>
      <c r="I21" s="6">
        <v>558.92452830188699</v>
      </c>
      <c r="J21" s="6">
        <v>12.802465178694799</v>
      </c>
      <c r="K21" s="6">
        <v>51.0154822527265</v>
      </c>
      <c r="L21" s="6">
        <v>1.28295772040227</v>
      </c>
      <c r="M21" s="6">
        <v>1.9272190386755199</v>
      </c>
      <c r="N21" s="6">
        <v>2.2308630528970599E-2</v>
      </c>
      <c r="O21" s="6">
        <v>106</v>
      </c>
      <c r="P21" s="6">
        <v>0</v>
      </c>
      <c r="Q21" s="6">
        <v>674.47419154875604</v>
      </c>
      <c r="R21" s="6">
        <v>13.255947601456199</v>
      </c>
      <c r="T21" s="6">
        <f t="shared" si="8"/>
        <v>1.2650000000000006</v>
      </c>
      <c r="U21" s="6">
        <f t="shared" si="9"/>
        <v>1.4820990775776339</v>
      </c>
      <c r="V21" s="6">
        <f t="shared" si="10"/>
        <v>1.2780686593923596</v>
      </c>
      <c r="W21" s="6"/>
      <c r="X21" s="6">
        <f>AE21-F21</f>
        <v>-1.1675179999999994</v>
      </c>
      <c r="Y21" s="6">
        <f t="shared" si="12"/>
        <v>-0.98891896284814673</v>
      </c>
      <c r="Z21" s="6">
        <f t="shared" si="13"/>
        <v>-0.91308194421355182</v>
      </c>
      <c r="AA21" s="6"/>
      <c r="AB21" s="6">
        <f t="shared" si="14"/>
        <v>5.4111005425269143E-3</v>
      </c>
      <c r="AC21" s="6">
        <f t="shared" si="15"/>
        <v>5.8957698199906261E-3</v>
      </c>
      <c r="AD21" s="6"/>
      <c r="AE21" s="6">
        <v>9.5180000000000007</v>
      </c>
      <c r="AF21" s="6">
        <v>1389.69902912621</v>
      </c>
      <c r="AG21" s="6">
        <v>1563.8608728988399</v>
      </c>
      <c r="AH21" s="6">
        <v>24.764787877669601</v>
      </c>
      <c r="AI21" s="6">
        <v>22.100213287146101</v>
      </c>
    </row>
    <row r="22" spans="1:35">
      <c r="A22" s="6">
        <v>1410359135</v>
      </c>
      <c r="B22" s="6" t="s">
        <v>50</v>
      </c>
      <c r="C22" s="6">
        <v>9.8949999999999996</v>
      </c>
      <c r="D22" s="6">
        <v>7.11</v>
      </c>
      <c r="E22" s="6">
        <v>6.0510000000000002</v>
      </c>
      <c r="F22" s="6">
        <f t="shared" si="7"/>
        <v>10.510577</v>
      </c>
      <c r="G22" s="6">
        <v>8.2379999999999995</v>
      </c>
      <c r="H22" s="6">
        <v>10.632</v>
      </c>
      <c r="I22" s="6">
        <v>995.625</v>
      </c>
      <c r="J22" s="6">
        <v>17.701743864780401</v>
      </c>
      <c r="K22" s="6">
        <v>73.839926198556796</v>
      </c>
      <c r="L22" s="6">
        <v>1.48864664351565</v>
      </c>
      <c r="M22" s="6">
        <v>2.0017266995470502</v>
      </c>
      <c r="N22" s="6">
        <v>1.7780022314135599E-2</v>
      </c>
      <c r="O22" s="6">
        <v>104</v>
      </c>
      <c r="P22" s="6">
        <v>0</v>
      </c>
      <c r="Q22" s="6">
        <v>1020.75144044755</v>
      </c>
      <c r="R22" s="6">
        <v>16.941273857605399</v>
      </c>
      <c r="T22" s="6">
        <f t="shared" ref="T22:T25" si="16">H22-G22</f>
        <v>2.3940000000000001</v>
      </c>
      <c r="U22" s="6">
        <f t="shared" ref="U22:U25" si="17">X22-Y22 + AE22 - 2.5*LOG10(AF22)</f>
        <v>1.0301835171369857</v>
      </c>
      <c r="V22" s="6">
        <f t="shared" ref="V22:V25" si="18">X22-Z22+ AE22 - 2.5*LOG10(AG22)</f>
        <v>1.0031229963596315</v>
      </c>
      <c r="W22" s="6"/>
      <c r="X22" s="6">
        <f t="shared" ref="X22:X25" si="19">AE22-F22</f>
        <v>-0.99257699999999893</v>
      </c>
      <c r="Y22" s="6">
        <f t="shared" ref="Y22:Y25" si="20">-2.5*LOG10(AF22/I22)</f>
        <v>-0.36206240240749654</v>
      </c>
      <c r="Z22" s="6">
        <f t="shared" ref="Z22:Z25" si="21">-2.5*LOG10(AG22/Q22)</f>
        <v>-0.46319528118082409</v>
      </c>
      <c r="AA22" s="6"/>
      <c r="AB22" s="6">
        <f t="shared" ref="AB22:AB25" si="22">ABS(-2.5*LOG10((AF22+AH22)/(I22+J22))-Y22)</f>
        <v>4.3441609219818655E-5</v>
      </c>
      <c r="AC22" s="6">
        <f t="shared" ref="AC22:AC25" si="23">ABS(-2.5*LOG10((AG22+AI22)/(Q22+R22))-Z22)</f>
        <v>2.6358823352717886E-3</v>
      </c>
      <c r="AD22" s="6"/>
      <c r="AE22" s="6">
        <v>9.5180000000000007</v>
      </c>
      <c r="AF22" s="6">
        <v>1389.69902912621</v>
      </c>
      <c r="AG22" s="6">
        <v>1563.8608728988399</v>
      </c>
      <c r="AH22" s="6">
        <v>24.764787877669601</v>
      </c>
      <c r="AI22" s="6">
        <v>22.100213287146101</v>
      </c>
    </row>
    <row r="23" spans="1:35">
      <c r="A23" s="6">
        <v>1410358952</v>
      </c>
      <c r="B23" s="6" t="s">
        <v>51</v>
      </c>
      <c r="C23" s="6">
        <v>10.037000000000001</v>
      </c>
      <c r="D23" s="6">
        <v>9.6449999999999996</v>
      </c>
      <c r="E23" s="6">
        <v>9.5660000000000007</v>
      </c>
      <c r="F23" s="6">
        <f t="shared" si="7"/>
        <v>10.036427</v>
      </c>
      <c r="G23" s="6">
        <v>7.9470000000000001</v>
      </c>
      <c r="H23" s="6">
        <v>9.5269999999999992</v>
      </c>
      <c r="I23" s="6">
        <v>946.71698113207503</v>
      </c>
      <c r="J23" s="6">
        <v>19.249096712020702</v>
      </c>
      <c r="K23" s="6">
        <v>81.168282969502997</v>
      </c>
      <c r="L23" s="6">
        <v>1.59614389378428</v>
      </c>
      <c r="M23" s="6">
        <v>1.9427405976492</v>
      </c>
      <c r="N23" s="6">
        <v>2.2319589208748901E-2</v>
      </c>
      <c r="O23" s="6">
        <v>106</v>
      </c>
      <c r="P23" s="6">
        <v>0</v>
      </c>
      <c r="Q23" s="6">
        <v>1087.0125760850201</v>
      </c>
      <c r="R23" s="6">
        <v>17.4393691494849</v>
      </c>
      <c r="T23" s="6">
        <f t="shared" si="16"/>
        <v>1.5799999999999992</v>
      </c>
      <c r="U23" s="6">
        <f t="shared" si="17"/>
        <v>1.5590225823311608</v>
      </c>
      <c r="V23" s="6">
        <f t="shared" si="18"/>
        <v>1.4089865783934323</v>
      </c>
      <c r="W23" s="6"/>
      <c r="X23" s="6">
        <f t="shared" si="19"/>
        <v>-0.51842699999999908</v>
      </c>
      <c r="Y23" s="6">
        <f t="shared" si="20"/>
        <v>-0.41675146760167253</v>
      </c>
      <c r="Z23" s="6">
        <f t="shared" si="21"/>
        <v>-0.39490886321462515</v>
      </c>
      <c r="AA23" s="6"/>
      <c r="AB23" s="6">
        <f t="shared" si="22"/>
        <v>2.6765502170275068E-3</v>
      </c>
      <c r="AC23" s="6">
        <f t="shared" si="23"/>
        <v>2.0446066216921466E-3</v>
      </c>
      <c r="AD23" s="6"/>
      <c r="AE23" s="6">
        <v>9.5180000000000007</v>
      </c>
      <c r="AF23" s="6">
        <v>1389.69902912621</v>
      </c>
      <c r="AG23" s="6">
        <v>1563.8608728988399</v>
      </c>
      <c r="AH23" s="6">
        <v>24.764787877669601</v>
      </c>
      <c r="AI23" s="6">
        <v>22.100213287146101</v>
      </c>
    </row>
    <row r="24" spans="1:35">
      <c r="A24" s="6">
        <v>1410360215</v>
      </c>
      <c r="B24" s="6" t="s">
        <v>100</v>
      </c>
      <c r="C24" s="6">
        <v>9.8780000000000001</v>
      </c>
      <c r="D24" s="6">
        <v>9.6180000000000003</v>
      </c>
      <c r="E24" s="6">
        <v>9.5679999999999996</v>
      </c>
      <c r="F24" s="6">
        <f t="shared" si="7"/>
        <v>9.8600099999999991</v>
      </c>
      <c r="G24" s="6">
        <v>7.8460000000000001</v>
      </c>
      <c r="H24" s="6">
        <v>9.3689999999999998</v>
      </c>
      <c r="I24" s="6">
        <v>1095.34951456311</v>
      </c>
      <c r="J24" s="6">
        <v>19.817618365695498</v>
      </c>
      <c r="K24" s="6">
        <v>82.001117261219505</v>
      </c>
      <c r="L24" s="6">
        <v>1.3488944800274001</v>
      </c>
      <c r="M24" s="6">
        <v>2.0315862383891301</v>
      </c>
      <c r="N24" s="6">
        <v>1.7789984059271999E-2</v>
      </c>
      <c r="O24" s="6">
        <v>103</v>
      </c>
      <c r="P24" s="6">
        <v>0</v>
      </c>
      <c r="Q24" s="6">
        <v>1153.7556580565899</v>
      </c>
      <c r="R24" s="6">
        <v>17.626348252594202</v>
      </c>
      <c r="T24" s="6">
        <f t="shared" si="16"/>
        <v>1.5229999999999997</v>
      </c>
      <c r="U24" s="6">
        <f t="shared" si="17"/>
        <v>1.5771081997174923</v>
      </c>
      <c r="V24" s="6">
        <f t="shared" si="18"/>
        <v>1.5207053904151246</v>
      </c>
      <c r="W24" s="6"/>
      <c r="X24" s="6">
        <f t="shared" si="19"/>
        <v>-0.34200999999999837</v>
      </c>
      <c r="Y24" s="6">
        <f t="shared" si="20"/>
        <v>-0.25842008498800406</v>
      </c>
      <c r="Z24" s="6">
        <f t="shared" si="21"/>
        <v>-0.3302106752363152</v>
      </c>
      <c r="AA24" s="6"/>
      <c r="AB24" s="6">
        <f t="shared" si="22"/>
        <v>2.9038175527468235E-4</v>
      </c>
      <c r="AC24" s="6">
        <f t="shared" si="23"/>
        <v>1.2257288186509063E-3</v>
      </c>
      <c r="AD24" s="6"/>
      <c r="AE24" s="6">
        <v>9.5180000000000007</v>
      </c>
      <c r="AF24" s="6">
        <v>1389.69902912621</v>
      </c>
      <c r="AG24" s="6">
        <v>1563.8608728988399</v>
      </c>
      <c r="AH24" s="6">
        <v>24.764787877669601</v>
      </c>
      <c r="AI24" s="6">
        <v>22.100213287146101</v>
      </c>
    </row>
    <row r="25" spans="1:35">
      <c r="A25" s="6">
        <v>1410357892</v>
      </c>
      <c r="B25" s="6" t="s">
        <v>101</v>
      </c>
      <c r="C25" s="6">
        <v>9.9109999999999996</v>
      </c>
      <c r="D25" s="6">
        <v>9.5969999999999995</v>
      </c>
      <c r="E25" s="6">
        <v>9.609</v>
      </c>
      <c r="F25" s="6">
        <f t="shared" si="7"/>
        <v>9.8539089999999998</v>
      </c>
      <c r="G25" s="6">
        <v>7.8449999999999998</v>
      </c>
      <c r="H25" s="6">
        <v>9.3719999999999999</v>
      </c>
      <c r="I25" s="6">
        <v>1075.9805825242699</v>
      </c>
      <c r="J25" s="6">
        <v>19.936481189737901</v>
      </c>
      <c r="K25" s="6">
        <v>97.015963670981805</v>
      </c>
      <c r="L25" s="6">
        <v>1.5992040069462901</v>
      </c>
      <c r="M25" s="6">
        <v>1.85635055813775</v>
      </c>
      <c r="N25" s="6">
        <v>1.52763480586242E-2</v>
      </c>
      <c r="O25" s="6">
        <v>103</v>
      </c>
      <c r="P25" s="6">
        <v>0</v>
      </c>
      <c r="Q25" s="6">
        <v>1259.18827682864</v>
      </c>
      <c r="R25" s="6">
        <v>19.015988050919798</v>
      </c>
      <c r="T25" s="6">
        <f t="shared" si="16"/>
        <v>1.5270000000000001</v>
      </c>
      <c r="U25" s="6">
        <f t="shared" si="17"/>
        <v>1.6025799150259639</v>
      </c>
      <c r="V25" s="6">
        <f t="shared" si="18"/>
        <v>1.4318643207303419</v>
      </c>
      <c r="W25" s="6"/>
      <c r="X25" s="6">
        <f t="shared" si="19"/>
        <v>-0.33590899999999912</v>
      </c>
      <c r="Y25" s="6">
        <f t="shared" si="20"/>
        <v>-0.2777908002964764</v>
      </c>
      <c r="Z25" s="6">
        <f t="shared" si="21"/>
        <v>-0.23526860555153339</v>
      </c>
      <c r="AA25" s="6"/>
      <c r="AB25" s="6">
        <f t="shared" si="22"/>
        <v>7.554170233416424E-4</v>
      </c>
      <c r="AC25" s="6">
        <f t="shared" si="23"/>
        <v>1.0379435793874403E-3</v>
      </c>
      <c r="AD25" s="6"/>
      <c r="AE25" s="6">
        <v>9.5180000000000007</v>
      </c>
      <c r="AF25" s="6">
        <v>1389.69902912621</v>
      </c>
      <c r="AG25" s="6">
        <v>1563.8608728988399</v>
      </c>
      <c r="AH25" s="6">
        <v>24.764787877669601</v>
      </c>
      <c r="AI25" s="6">
        <v>22.100213287146101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0"/>
  <sheetViews>
    <sheetView workbookViewId="0">
      <selection sqref="A1:M20"/>
    </sheetView>
  </sheetViews>
  <sheetFormatPr defaultRowHeight="15"/>
  <sheetData>
    <row r="1" spans="1:3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O1" s="3" t="s">
        <v>13</v>
      </c>
      <c r="P1" s="3" t="s">
        <v>14</v>
      </c>
      <c r="Q1" s="3" t="s">
        <v>15</v>
      </c>
      <c r="R1" s="3"/>
      <c r="S1" s="3" t="s">
        <v>16</v>
      </c>
      <c r="T1" s="3" t="s">
        <v>17</v>
      </c>
      <c r="U1" s="3" t="s">
        <v>18</v>
      </c>
      <c r="V1" s="3"/>
      <c r="W1" s="3" t="s">
        <v>19</v>
      </c>
      <c r="X1" s="3" t="s">
        <v>20</v>
      </c>
      <c r="Y1" s="3"/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</row>
    <row r="2" spans="1:34">
      <c r="A2" s="3">
        <v>1410358391</v>
      </c>
      <c r="B2" s="3">
        <v>10.087</v>
      </c>
      <c r="C2" s="3">
        <v>12.736000000000001</v>
      </c>
      <c r="D2" s="3">
        <v>360.31730769230802</v>
      </c>
      <c r="E2" s="3">
        <v>27.771155991564701</v>
      </c>
      <c r="F2" s="3">
        <v>50.810282369269103</v>
      </c>
      <c r="G2" s="3">
        <v>1.3818248023348001</v>
      </c>
      <c r="H2" s="3">
        <v>1.6985658767437399</v>
      </c>
      <c r="I2" s="3">
        <v>6.9324854359343893E-2</v>
      </c>
      <c r="J2" s="3">
        <v>104</v>
      </c>
      <c r="K2" s="3">
        <v>0</v>
      </c>
      <c r="L2" s="3">
        <v>415.08424087229599</v>
      </c>
      <c r="M2" s="3">
        <v>10.466662260892701</v>
      </c>
      <c r="O2" s="3">
        <f t="shared" ref="O2:O20" si="0">C2-B2</f>
        <v>2.6490000000000009</v>
      </c>
      <c r="P2" s="3">
        <f t="shared" ref="P2:P20" si="1">S2-T2 + Z2 - 2.5*LOG10(AA2)</f>
        <v>0.12928719055306104</v>
      </c>
      <c r="Q2" s="3">
        <f t="shared" ref="Q2:Q20" si="2">S2-U2+ Z2 - 2.5*LOG10(AB2)</f>
        <v>-2.4340613064932626E-2</v>
      </c>
      <c r="R2" s="3"/>
      <c r="S2" s="3">
        <f t="shared" ref="S2:S20" si="3">Z2-B2</f>
        <v>-1.7829999999999995</v>
      </c>
      <c r="T2" s="3">
        <f t="shared" ref="T2:T20" si="4">-2.5*LOG10(AA2/D2)</f>
        <v>-1.6690374131584094</v>
      </c>
      <c r="U2" s="3">
        <f t="shared" ref="U2:U20" si="5">-2.5*LOG10(AB2/L2)</f>
        <v>-1.6425538195175591</v>
      </c>
      <c r="V2" s="3"/>
      <c r="W2" s="3">
        <f t="shared" ref="W2:W20" si="6">ABS(-2.5*LOG10((AA2+AC2)/(D2+E2))-T2)</f>
        <v>6.2998396444419846E-2</v>
      </c>
      <c r="X2" s="3">
        <f t="shared" ref="X2:X20" si="7">ABS(-2.5*LOG10((AB2+AD2)/(L2+M2))-U2)</f>
        <v>1.4787295408917878E-2</v>
      </c>
      <c r="Y2" s="3"/>
      <c r="Z2" s="3">
        <v>8.3040000000000003</v>
      </c>
      <c r="AA2" s="3">
        <v>1676.10062893082</v>
      </c>
      <c r="AB2" s="3">
        <v>1884.3335168338201</v>
      </c>
      <c r="AC2" s="3">
        <v>27.415852819073901</v>
      </c>
      <c r="AD2" s="3">
        <v>21.3822459889934</v>
      </c>
    </row>
    <row r="3" spans="1:34">
      <c r="A3" s="3">
        <v>1410357408</v>
      </c>
      <c r="B3" s="3">
        <v>10.048999999999999</v>
      </c>
      <c r="C3" s="3">
        <v>10.667999999999999</v>
      </c>
      <c r="D3" s="3">
        <v>362.42982456140402</v>
      </c>
      <c r="E3" s="3">
        <v>16.6661817533255</v>
      </c>
      <c r="F3" s="3">
        <v>55.043736241548999</v>
      </c>
      <c r="G3" s="3">
        <v>1.4775998206359899</v>
      </c>
      <c r="H3" s="3">
        <v>1.6747479022488101</v>
      </c>
      <c r="I3" s="3">
        <v>3.7284961054474999E-2</v>
      </c>
      <c r="J3" s="3">
        <v>114</v>
      </c>
      <c r="K3" s="3">
        <v>0</v>
      </c>
      <c r="L3" s="3">
        <v>471.55654171662002</v>
      </c>
      <c r="M3" s="3">
        <v>10.1353560924441</v>
      </c>
      <c r="O3" s="3">
        <f t="shared" si="0"/>
        <v>0.61899999999999977</v>
      </c>
      <c r="P3" s="3">
        <f t="shared" si="1"/>
        <v>0.16094017794689286</v>
      </c>
      <c r="Q3" s="3">
        <f t="shared" si="2"/>
        <v>-0.12483443506562786</v>
      </c>
      <c r="R3" s="3"/>
      <c r="S3" s="3">
        <f t="shared" si="3"/>
        <v>-1.7449999999999992</v>
      </c>
      <c r="T3" s="3">
        <f t="shared" si="4"/>
        <v>-1.6626904005522414</v>
      </c>
      <c r="U3" s="3">
        <f t="shared" si="5"/>
        <v>-1.5040599975168631</v>
      </c>
      <c r="V3" s="3"/>
      <c r="W3" s="3">
        <f t="shared" si="6"/>
        <v>3.119757425511871E-2</v>
      </c>
      <c r="X3" s="3">
        <f t="shared" si="7"/>
        <v>1.0838035609863184E-2</v>
      </c>
      <c r="Y3" s="3"/>
      <c r="Z3" s="3">
        <v>8.3040000000000003</v>
      </c>
      <c r="AA3" s="3">
        <v>1676.10062893082</v>
      </c>
      <c r="AB3" s="3">
        <v>1884.3335168338201</v>
      </c>
      <c r="AC3" s="3">
        <v>27.415852819073901</v>
      </c>
      <c r="AD3" s="3">
        <v>21.3822459889934</v>
      </c>
    </row>
    <row r="4" spans="1:34">
      <c r="A4" s="3">
        <v>1410357690</v>
      </c>
      <c r="B4" s="3">
        <v>10.039999999999999</v>
      </c>
      <c r="C4" s="3">
        <v>10.46</v>
      </c>
      <c r="D4" s="3">
        <v>368.96774193548401</v>
      </c>
      <c r="E4" s="3">
        <v>21.158674526946101</v>
      </c>
      <c r="F4" s="3">
        <v>54.366920614056397</v>
      </c>
      <c r="G4" s="3">
        <v>1.4115651799885101</v>
      </c>
      <c r="H4" s="3">
        <v>1.6562424000161</v>
      </c>
      <c r="I4" s="3">
        <v>2.96746015389854E-2</v>
      </c>
      <c r="J4" s="3">
        <v>124</v>
      </c>
      <c r="K4" s="3">
        <v>0</v>
      </c>
      <c r="L4" s="3">
        <v>464.724183664409</v>
      </c>
      <c r="M4" s="3">
        <v>10.796305502526801</v>
      </c>
      <c r="O4" s="3">
        <f t="shared" si="0"/>
        <v>0.42000000000000171</v>
      </c>
      <c r="P4" s="3">
        <f t="shared" si="1"/>
        <v>0.15052900405904879</v>
      </c>
      <c r="Q4" s="3">
        <f t="shared" si="2"/>
        <v>-9.9988183019437571E-2</v>
      </c>
      <c r="R4" s="3"/>
      <c r="S4" s="3">
        <f t="shared" si="3"/>
        <v>-1.7359999999999989</v>
      </c>
      <c r="T4" s="3">
        <f t="shared" si="4"/>
        <v>-1.6432792266643981</v>
      </c>
      <c r="U4" s="3">
        <f t="shared" si="5"/>
        <v>-1.5199062495630544</v>
      </c>
      <c r="V4" s="3"/>
      <c r="W4" s="3">
        <f t="shared" si="6"/>
        <v>4.2926773468596968E-2</v>
      </c>
      <c r="X4" s="3">
        <f t="shared" si="7"/>
        <v>1.2684020355913317E-2</v>
      </c>
      <c r="Y4" s="3"/>
      <c r="Z4" s="3">
        <v>8.3040000000000003</v>
      </c>
      <c r="AA4" s="3">
        <v>1676.10062893082</v>
      </c>
      <c r="AB4" s="3">
        <v>1884.3335168338201</v>
      </c>
      <c r="AC4" s="3">
        <v>27.415852819073901</v>
      </c>
      <c r="AD4" s="3">
        <v>21.3822459889934</v>
      </c>
    </row>
    <row r="5" spans="1:34">
      <c r="A5" s="3">
        <v>1410358865</v>
      </c>
      <c r="B5" s="3">
        <v>9.9459999999999997</v>
      </c>
      <c r="C5" s="3">
        <v>10.816000000000001</v>
      </c>
      <c r="D5" s="3">
        <v>414.375</v>
      </c>
      <c r="E5" s="3">
        <v>23.353420111469301</v>
      </c>
      <c r="F5" s="3">
        <v>46.541776283604499</v>
      </c>
      <c r="G5" s="3">
        <v>1.5130226462301</v>
      </c>
      <c r="H5" s="3">
        <v>1.8913659066749899</v>
      </c>
      <c r="I5" s="3">
        <v>7.2501633155488299E-2</v>
      </c>
      <c r="J5" s="3">
        <v>120</v>
      </c>
      <c r="K5" s="3">
        <v>0</v>
      </c>
      <c r="L5" s="3">
        <v>405.94854555712402</v>
      </c>
      <c r="M5" s="3">
        <v>11.5611021089657</v>
      </c>
      <c r="O5" s="3">
        <f t="shared" si="0"/>
        <v>0.87000000000000099</v>
      </c>
      <c r="P5" s="3">
        <f t="shared" si="1"/>
        <v>0.1185161356278801</v>
      </c>
      <c r="Q5" s="3">
        <f t="shared" si="2"/>
        <v>0.14082252564301001</v>
      </c>
      <c r="R5" s="3"/>
      <c r="S5" s="3">
        <f t="shared" si="3"/>
        <v>-1.6419999999999995</v>
      </c>
      <c r="T5" s="3">
        <f t="shared" si="4"/>
        <v>-1.5172663582332295</v>
      </c>
      <c r="U5" s="3">
        <f t="shared" si="5"/>
        <v>-1.6667169582255013</v>
      </c>
      <c r="V5" s="3"/>
      <c r="W5" s="3">
        <f t="shared" si="6"/>
        <v>4.1912370496857365E-2</v>
      </c>
      <c r="X5" s="3">
        <f t="shared" si="7"/>
        <v>1.8237931411326791E-2</v>
      </c>
      <c r="Y5" s="3"/>
      <c r="Z5" s="3">
        <v>8.3040000000000003</v>
      </c>
      <c r="AA5" s="3">
        <v>1676.10062893082</v>
      </c>
      <c r="AB5" s="3">
        <v>1884.3335168338201</v>
      </c>
      <c r="AC5" s="3">
        <v>27.415852819073901</v>
      </c>
      <c r="AD5" s="3">
        <v>21.3822459889934</v>
      </c>
    </row>
    <row r="6" spans="1:34">
      <c r="A6" s="3">
        <v>1410358256</v>
      </c>
      <c r="B6" s="3">
        <v>9.8859999999999992</v>
      </c>
      <c r="C6" s="3">
        <v>11.54</v>
      </c>
      <c r="D6" s="3">
        <v>298.77227722772301</v>
      </c>
      <c r="E6" s="3">
        <v>26.587249783155102</v>
      </c>
      <c r="F6" s="3">
        <v>48.870332173878097</v>
      </c>
      <c r="G6" s="3">
        <v>1.4009127864281099</v>
      </c>
      <c r="H6" s="3">
        <v>1.8342573455068001</v>
      </c>
      <c r="I6" s="3">
        <v>0.11128179624234399</v>
      </c>
      <c r="J6" s="3">
        <v>101</v>
      </c>
      <c r="K6" s="3">
        <v>0</v>
      </c>
      <c r="L6" s="3">
        <v>403.57907585650503</v>
      </c>
      <c r="M6" s="3">
        <v>10.8200483203715</v>
      </c>
      <c r="O6" s="3">
        <f t="shared" si="0"/>
        <v>1.6539999999999999</v>
      </c>
      <c r="P6" s="3">
        <f t="shared" si="1"/>
        <v>0.53364925681352204</v>
      </c>
      <c r="Q6" s="3">
        <f t="shared" si="2"/>
        <v>0.20717839619947043</v>
      </c>
      <c r="R6" s="3"/>
      <c r="S6" s="3">
        <f t="shared" si="3"/>
        <v>-1.581999999999999</v>
      </c>
      <c r="T6" s="3">
        <f t="shared" si="4"/>
        <v>-1.8723994794188703</v>
      </c>
      <c r="U6" s="3">
        <f t="shared" si="5"/>
        <v>-1.6730728287819621</v>
      </c>
      <c r="V6" s="3"/>
      <c r="W6" s="3">
        <f t="shared" si="6"/>
        <v>7.4942450076369349E-2</v>
      </c>
      <c r="X6" s="3">
        <f t="shared" si="7"/>
        <v>1.6474585485112936E-2</v>
      </c>
      <c r="Y6" s="3"/>
      <c r="Z6" s="3">
        <v>8.3040000000000003</v>
      </c>
      <c r="AA6" s="3">
        <v>1676.10062893082</v>
      </c>
      <c r="AB6" s="3">
        <v>1884.3335168338201</v>
      </c>
      <c r="AC6" s="3">
        <v>27.415852819073901</v>
      </c>
      <c r="AD6" s="3">
        <v>21.3822459889934</v>
      </c>
    </row>
    <row r="7" spans="1:34">
      <c r="A7" s="3">
        <v>1410357506</v>
      </c>
      <c r="B7" s="3">
        <v>9.7850000000000001</v>
      </c>
      <c r="C7" s="3">
        <v>11.586</v>
      </c>
      <c r="D7" s="3">
        <v>360.64210526315799</v>
      </c>
      <c r="E7" s="3">
        <v>28.5502130075912</v>
      </c>
      <c r="F7" s="3">
        <v>42.128990013530299</v>
      </c>
      <c r="G7" s="3">
        <v>1.63158049281629</v>
      </c>
      <c r="H7" s="3">
        <v>1.99749947141979</v>
      </c>
      <c r="I7" s="3">
        <v>0.102816582140209</v>
      </c>
      <c r="J7" s="3">
        <v>95</v>
      </c>
      <c r="K7" s="3">
        <v>0</v>
      </c>
      <c r="L7" s="3">
        <v>378.12018192925598</v>
      </c>
      <c r="M7" s="3">
        <v>13.1153224947155</v>
      </c>
      <c r="O7" s="3">
        <f t="shared" si="0"/>
        <v>1.8010000000000002</v>
      </c>
      <c r="P7" s="3">
        <f t="shared" si="1"/>
        <v>0.43030892603661286</v>
      </c>
      <c r="Q7" s="3">
        <f t="shared" si="2"/>
        <v>0.37892535455322829</v>
      </c>
      <c r="R7" s="3"/>
      <c r="S7" s="3">
        <f t="shared" si="3"/>
        <v>-1.4809999999999999</v>
      </c>
      <c r="T7" s="3">
        <f t="shared" si="4"/>
        <v>-1.6680591486419618</v>
      </c>
      <c r="U7" s="3">
        <f t="shared" si="5"/>
        <v>-1.7438197871357199</v>
      </c>
      <c r="V7" s="3"/>
      <c r="W7" s="3">
        <f t="shared" si="6"/>
        <v>6.5103948544317225E-2</v>
      </c>
      <c r="X7" s="3">
        <f t="shared" si="7"/>
        <v>2.4770121443182358E-2</v>
      </c>
      <c r="Y7" s="3"/>
      <c r="Z7" s="3">
        <v>8.3040000000000003</v>
      </c>
      <c r="AA7" s="3">
        <v>1676.10062893082</v>
      </c>
      <c r="AB7" s="3">
        <v>1884.3335168338201</v>
      </c>
      <c r="AC7" s="3">
        <v>27.415852819073901</v>
      </c>
      <c r="AD7" s="3">
        <v>21.3822459889934</v>
      </c>
    </row>
    <row r="8" spans="1:34">
      <c r="A8" s="3">
        <v>1410356858</v>
      </c>
      <c r="B8" s="3">
        <v>9.7230000000000008</v>
      </c>
      <c r="C8" s="3">
        <v>11.438000000000001</v>
      </c>
      <c r="D8" s="3">
        <v>407.65346534653497</v>
      </c>
      <c r="E8" s="3">
        <v>30.037255681540898</v>
      </c>
      <c r="F8" s="3">
        <v>49.578233747272897</v>
      </c>
      <c r="G8" s="3">
        <v>1.4017871239595801</v>
      </c>
      <c r="H8" s="3">
        <v>1.8650801658496901</v>
      </c>
      <c r="I8" s="3">
        <v>8.8620338510229699E-2</v>
      </c>
      <c r="J8" s="3">
        <v>101</v>
      </c>
      <c r="K8" s="3">
        <v>0</v>
      </c>
      <c r="L8" s="3">
        <v>440.20011341709898</v>
      </c>
      <c r="M8" s="3">
        <v>11.819710319078</v>
      </c>
      <c r="O8" s="3">
        <f t="shared" si="0"/>
        <v>1.7149999999999999</v>
      </c>
      <c r="P8" s="3">
        <f t="shared" si="1"/>
        <v>0.35927215377498811</v>
      </c>
      <c r="Q8" s="3">
        <f t="shared" si="2"/>
        <v>0.27587462471784363</v>
      </c>
      <c r="R8" s="3"/>
      <c r="S8" s="3">
        <f t="shared" si="3"/>
        <v>-1.4190000000000005</v>
      </c>
      <c r="T8" s="3">
        <f t="shared" si="4"/>
        <v>-1.535022376380339</v>
      </c>
      <c r="U8" s="3">
        <f t="shared" si="5"/>
        <v>-1.5787690573003366</v>
      </c>
      <c r="V8" s="3"/>
      <c r="W8" s="3">
        <f t="shared" si="6"/>
        <v>5.9574876272970645E-2</v>
      </c>
      <c r="X8" s="3">
        <f t="shared" si="7"/>
        <v>1.6517445847896717E-2</v>
      </c>
      <c r="Y8" s="3"/>
      <c r="Z8" s="3">
        <v>8.3040000000000003</v>
      </c>
      <c r="AA8" s="3">
        <v>1676.10062893082</v>
      </c>
      <c r="AB8" s="3">
        <v>1884.3335168338201</v>
      </c>
      <c r="AC8" s="3">
        <v>27.415852819073901</v>
      </c>
      <c r="AD8" s="3">
        <v>21.3822459889934</v>
      </c>
    </row>
    <row r="9" spans="1:34">
      <c r="A9" s="3">
        <v>1420368730</v>
      </c>
      <c r="B9" s="3">
        <v>9.7050000000000001</v>
      </c>
      <c r="C9" s="3">
        <v>11.462</v>
      </c>
      <c r="D9" s="3">
        <v>366.98901098901098</v>
      </c>
      <c r="E9" s="3">
        <v>24.975324107505902</v>
      </c>
      <c r="F9" s="3">
        <v>45.185647921158001</v>
      </c>
      <c r="G9" s="3">
        <v>1.32780681337228</v>
      </c>
      <c r="H9" s="3">
        <v>1.7591235254414099</v>
      </c>
      <c r="I9" s="3">
        <v>5.8855089956927002E-2</v>
      </c>
      <c r="J9" s="3">
        <v>91</v>
      </c>
      <c r="K9" s="3">
        <v>0</v>
      </c>
      <c r="L9" s="3">
        <v>388.69271236294901</v>
      </c>
      <c r="M9" s="3">
        <v>10.3464799178438</v>
      </c>
      <c r="O9" s="3">
        <f t="shared" si="0"/>
        <v>1.7569999999999997</v>
      </c>
      <c r="P9" s="3">
        <f t="shared" si="1"/>
        <v>0.49136734984856645</v>
      </c>
      <c r="Q9" s="3">
        <f t="shared" si="2"/>
        <v>0.42898400480354049</v>
      </c>
      <c r="R9" s="3"/>
      <c r="S9" s="3">
        <f t="shared" si="3"/>
        <v>-1.4009999999999998</v>
      </c>
      <c r="T9" s="3">
        <f t="shared" si="4"/>
        <v>-1.6491175724539151</v>
      </c>
      <c r="U9" s="3">
        <f t="shared" si="5"/>
        <v>-1.7138784373860318</v>
      </c>
      <c r="V9" s="3"/>
      <c r="W9" s="3">
        <f t="shared" si="6"/>
        <v>5.3868103718311078E-2</v>
      </c>
      <c r="X9" s="3">
        <f t="shared" si="7"/>
        <v>1.6272003717042072E-2</v>
      </c>
      <c r="Y9" s="3"/>
      <c r="Z9" s="3">
        <v>8.3040000000000003</v>
      </c>
      <c r="AA9" s="3">
        <v>1676.10062893082</v>
      </c>
      <c r="AB9" s="3">
        <v>1884.3335168338201</v>
      </c>
      <c r="AC9" s="3">
        <v>27.415852819073901</v>
      </c>
      <c r="AD9" s="3">
        <v>21.3822459889934</v>
      </c>
    </row>
    <row r="10" spans="1:34">
      <c r="A10" s="3">
        <v>1410356515</v>
      </c>
      <c r="B10" s="3">
        <v>9.359</v>
      </c>
      <c r="C10" s="3">
        <v>11.007999999999999</v>
      </c>
      <c r="D10" s="3">
        <v>401.58181818181799</v>
      </c>
      <c r="E10" s="3">
        <v>20.8536434053077</v>
      </c>
      <c r="F10" s="3">
        <v>47.486569354623697</v>
      </c>
      <c r="G10" s="3">
        <v>1.19914231683388</v>
      </c>
      <c r="H10" s="3">
        <v>1.8666205516454399</v>
      </c>
      <c r="I10" s="3">
        <v>4.8190230511452797E-2</v>
      </c>
      <c r="J10" s="3">
        <v>110</v>
      </c>
      <c r="K10" s="3">
        <v>0</v>
      </c>
      <c r="L10" s="3">
        <v>445.85810649975298</v>
      </c>
      <c r="M10" s="3">
        <v>10.072930622837101</v>
      </c>
      <c r="O10" s="3">
        <f t="shared" si="0"/>
        <v>1.6489999999999991</v>
      </c>
      <c r="P10" s="3">
        <f t="shared" si="1"/>
        <v>0.73956489579590468</v>
      </c>
      <c r="Q10" s="3">
        <f t="shared" si="2"/>
        <v>0.62600833174501958</v>
      </c>
      <c r="R10" s="3"/>
      <c r="S10" s="3">
        <f t="shared" si="3"/>
        <v>-1.0549999999999997</v>
      </c>
      <c r="T10" s="3">
        <f t="shared" si="4"/>
        <v>-1.5513151184012548</v>
      </c>
      <c r="U10" s="3">
        <f t="shared" si="5"/>
        <v>-1.564902764327512</v>
      </c>
      <c r="V10" s="3"/>
      <c r="W10" s="3">
        <f t="shared" si="6"/>
        <v>3.7350189336232464E-2</v>
      </c>
      <c r="X10" s="3">
        <f t="shared" si="7"/>
        <v>1.2005342465434943E-2</v>
      </c>
      <c r="Y10" s="3"/>
      <c r="Z10" s="3">
        <v>8.3040000000000003</v>
      </c>
      <c r="AA10" s="3">
        <v>1676.10062893082</v>
      </c>
      <c r="AB10" s="3">
        <v>1884.3335168338201</v>
      </c>
      <c r="AC10" s="3">
        <v>27.415852819073901</v>
      </c>
      <c r="AD10" s="3">
        <v>21.3822459889934</v>
      </c>
    </row>
    <row r="11" spans="1:34">
      <c r="A11" s="3">
        <v>1410357930</v>
      </c>
      <c r="B11" s="3">
        <v>9.218</v>
      </c>
      <c r="C11" s="3">
        <v>10.526999999999999</v>
      </c>
      <c r="D11" s="3">
        <v>576.40506329113896</v>
      </c>
      <c r="E11" s="3">
        <v>17.563816933570301</v>
      </c>
      <c r="F11" s="3">
        <v>88.919977904376097</v>
      </c>
      <c r="G11" s="3">
        <v>1.6357808091375201</v>
      </c>
      <c r="H11" s="3">
        <v>1.5389013726401399</v>
      </c>
      <c r="I11" s="3">
        <v>1.14323956883854E-2</v>
      </c>
      <c r="J11" s="3">
        <v>158</v>
      </c>
      <c r="K11" s="3">
        <v>0</v>
      </c>
      <c r="L11" s="3">
        <v>747.35293022609005</v>
      </c>
      <c r="M11" s="3">
        <v>13.324320329938701</v>
      </c>
      <c r="O11" s="3">
        <f t="shared" si="0"/>
        <v>1.3089999999999993</v>
      </c>
      <c r="P11" s="3">
        <f t="shared" si="1"/>
        <v>0.48818053221562963</v>
      </c>
      <c r="Q11" s="3">
        <f t="shared" si="2"/>
        <v>0.20618564588816213</v>
      </c>
      <c r="R11" s="3"/>
      <c r="S11" s="3">
        <f t="shared" si="3"/>
        <v>-0.9139999999999997</v>
      </c>
      <c r="T11" s="3">
        <f t="shared" si="4"/>
        <v>-1.1589307548209788</v>
      </c>
      <c r="U11" s="3">
        <f t="shared" si="5"/>
        <v>-1.0040800784706549</v>
      </c>
      <c r="V11" s="3"/>
      <c r="W11" s="3">
        <f t="shared" si="6"/>
        <v>1.4974134399770911E-2</v>
      </c>
      <c r="X11" s="3">
        <f t="shared" si="7"/>
        <v>6.9358332039805015E-3</v>
      </c>
      <c r="Y11" s="3"/>
      <c r="Z11" s="3">
        <v>8.3040000000000003</v>
      </c>
      <c r="AA11" s="3">
        <v>1676.10062893082</v>
      </c>
      <c r="AB11" s="3">
        <v>1884.3335168338201</v>
      </c>
      <c r="AC11" s="3">
        <v>27.415852819073901</v>
      </c>
      <c r="AD11" s="3">
        <v>21.3822459889934</v>
      </c>
      <c r="AE11" s="3"/>
      <c r="AF11" s="3"/>
      <c r="AG11" s="3"/>
      <c r="AH11" s="3"/>
    </row>
    <row r="12" spans="1:34">
      <c r="A12" s="3">
        <v>1420368722</v>
      </c>
      <c r="B12" s="3">
        <v>9.1959999999999997</v>
      </c>
      <c r="C12" s="3">
        <v>9.7460000000000004</v>
      </c>
      <c r="D12" s="3">
        <v>815.444444444444</v>
      </c>
      <c r="E12" s="3">
        <v>22.039056529730399</v>
      </c>
      <c r="F12" s="3">
        <v>80.6211105576498</v>
      </c>
      <c r="G12" s="3">
        <v>1.5674161829869599</v>
      </c>
      <c r="H12" s="3">
        <v>1.8013139593470899</v>
      </c>
      <c r="I12" s="3">
        <v>2.0421658010409498E-2</v>
      </c>
      <c r="J12" s="3">
        <v>153</v>
      </c>
      <c r="K12" s="3">
        <v>0</v>
      </c>
      <c r="L12" s="3">
        <v>782.936676396743</v>
      </c>
      <c r="M12" s="3">
        <v>13.293303516320201</v>
      </c>
      <c r="O12" s="3">
        <f t="shared" si="0"/>
        <v>0.55000000000000071</v>
      </c>
      <c r="P12" s="3">
        <f t="shared" si="1"/>
        <v>0.13351405434924324</v>
      </c>
      <c r="Q12" s="3">
        <f t="shared" si="2"/>
        <v>0.17768340521139336</v>
      </c>
      <c r="R12" s="3"/>
      <c r="S12" s="3">
        <f t="shared" si="3"/>
        <v>-0.89199999999999946</v>
      </c>
      <c r="T12" s="3">
        <f t="shared" si="4"/>
        <v>-0.78226427695459178</v>
      </c>
      <c r="U12" s="3">
        <f t="shared" si="5"/>
        <v>-0.95357783779388461</v>
      </c>
      <c r="V12" s="3"/>
      <c r="W12" s="3">
        <f t="shared" si="6"/>
        <v>1.1339077201681036E-2</v>
      </c>
      <c r="X12" s="3">
        <f t="shared" si="7"/>
        <v>6.0288367169351043E-3</v>
      </c>
      <c r="Y12" s="3"/>
      <c r="Z12" s="3">
        <v>8.3040000000000003</v>
      </c>
      <c r="AA12" s="3">
        <v>1676.10062893082</v>
      </c>
      <c r="AB12" s="3">
        <v>1884.3335168338201</v>
      </c>
      <c r="AC12" s="3">
        <v>27.415852819073901</v>
      </c>
      <c r="AD12" s="3">
        <v>21.3822459889934</v>
      </c>
    </row>
    <row r="13" spans="1:34">
      <c r="A13" s="3">
        <v>1410356970</v>
      </c>
      <c r="B13" s="3">
        <v>9.0250000000000004</v>
      </c>
      <c r="C13" s="3">
        <v>8.7620000000000005</v>
      </c>
      <c r="D13" s="3">
        <v>2196.75</v>
      </c>
      <c r="E13" s="3">
        <v>37.370079943719702</v>
      </c>
      <c r="F13" s="3">
        <v>219.852680243614</v>
      </c>
      <c r="G13" s="3">
        <v>3.5904048635732901</v>
      </c>
      <c r="H13" s="3">
        <v>1.6941692562642801</v>
      </c>
      <c r="I13" s="3">
        <v>1.1541017298123299E-2</v>
      </c>
      <c r="J13" s="3">
        <v>100</v>
      </c>
      <c r="K13" s="3">
        <v>32</v>
      </c>
      <c r="L13" s="3">
        <v>2076.6481802670701</v>
      </c>
      <c r="M13" s="3">
        <v>31.6522658293765</v>
      </c>
      <c r="O13" s="3">
        <f t="shared" si="0"/>
        <v>-0.2629999999999999</v>
      </c>
      <c r="P13" s="3">
        <f t="shared" si="1"/>
        <v>-0.77145158768324595</v>
      </c>
      <c r="Q13" s="3">
        <f t="shared" si="2"/>
        <v>-0.71040731462757467</v>
      </c>
      <c r="R13" s="3"/>
      <c r="S13" s="3">
        <f t="shared" si="3"/>
        <v>-0.72100000000000009</v>
      </c>
      <c r="T13" s="3">
        <f t="shared" si="4"/>
        <v>0.29370136507789624</v>
      </c>
      <c r="U13" s="3">
        <f t="shared" si="5"/>
        <v>0.10551288204508252</v>
      </c>
      <c r="V13" s="3"/>
      <c r="W13" s="3">
        <f t="shared" si="6"/>
        <v>6.9906535774688638E-4</v>
      </c>
      <c r="X13" s="3">
        <f t="shared" si="7"/>
        <v>4.1730541180032277E-3</v>
      </c>
      <c r="Y13" s="3"/>
      <c r="Z13" s="3">
        <v>8.3040000000000003</v>
      </c>
      <c r="AA13" s="3">
        <v>1676.10062893082</v>
      </c>
      <c r="AB13" s="3">
        <v>1884.3335168338201</v>
      </c>
      <c r="AC13" s="3">
        <v>27.415852819073901</v>
      </c>
      <c r="AD13" s="3">
        <v>21.3822459889934</v>
      </c>
    </row>
    <row r="14" spans="1:34">
      <c r="A14" s="3">
        <v>1410357070</v>
      </c>
      <c r="B14" s="3">
        <v>8.5009999999999994</v>
      </c>
      <c r="C14" s="3">
        <v>10.811999999999999</v>
      </c>
      <c r="D14" s="3">
        <v>579.73885350318506</v>
      </c>
      <c r="E14" s="3">
        <v>17.911340259812501</v>
      </c>
      <c r="F14" s="3">
        <v>75.280921787909904</v>
      </c>
      <c r="G14" s="3">
        <v>1.52424242424539</v>
      </c>
      <c r="H14" s="3">
        <v>1.64288100009698</v>
      </c>
      <c r="I14" s="3">
        <v>1.9652239323920202E-2</v>
      </c>
      <c r="J14" s="3">
        <v>157</v>
      </c>
      <c r="K14" s="3">
        <v>0</v>
      </c>
      <c r="L14" s="3">
        <v>664.66765779547097</v>
      </c>
      <c r="M14" s="3">
        <v>12.6113443419635</v>
      </c>
      <c r="O14" s="3">
        <f t="shared" si="0"/>
        <v>2.3109999999999999</v>
      </c>
      <c r="P14" s="3">
        <f t="shared" si="1"/>
        <v>1.1989189817081041</v>
      </c>
      <c r="Q14" s="3">
        <f t="shared" si="2"/>
        <v>1.0504886328475926</v>
      </c>
      <c r="R14" s="3"/>
      <c r="S14" s="3">
        <f t="shared" si="3"/>
        <v>-0.19699999999999918</v>
      </c>
      <c r="T14" s="3">
        <f t="shared" si="4"/>
        <v>-1.1526692043134534</v>
      </c>
      <c r="U14" s="3">
        <f t="shared" si="5"/>
        <v>-1.1313830654300836</v>
      </c>
      <c r="V14" s="3"/>
      <c r="W14" s="3">
        <f t="shared" si="6"/>
        <v>1.5421016465207549E-2</v>
      </c>
      <c r="X14" s="3">
        <f t="shared" si="7"/>
        <v>8.1567781335638578E-3</v>
      </c>
      <c r="Y14" s="3"/>
      <c r="Z14" s="3">
        <v>8.3040000000000003</v>
      </c>
      <c r="AA14" s="3">
        <v>1676.10062893082</v>
      </c>
      <c r="AB14" s="3">
        <v>1884.3335168338201</v>
      </c>
      <c r="AC14" s="3">
        <v>27.415852819073901</v>
      </c>
      <c r="AD14" s="3">
        <v>21.3822459889934</v>
      </c>
    </row>
    <row r="15" spans="1:34">
      <c r="A15" s="3">
        <v>1410357310</v>
      </c>
      <c r="B15" s="3">
        <v>8.3040000000000003</v>
      </c>
      <c r="C15" s="3">
        <v>8.9659999999999993</v>
      </c>
      <c r="D15" s="3">
        <v>1676.10062893082</v>
      </c>
      <c r="E15" s="3">
        <v>27.415852819073901</v>
      </c>
      <c r="F15" s="3">
        <v>209.440797849962</v>
      </c>
      <c r="G15" s="3">
        <v>2.1770258077800801</v>
      </c>
      <c r="H15" s="3">
        <v>1.60423338706652</v>
      </c>
      <c r="I15" s="3">
        <v>9.2507484584922004E-3</v>
      </c>
      <c r="J15" s="3">
        <v>159</v>
      </c>
      <c r="K15" s="3">
        <v>26</v>
      </c>
      <c r="L15" s="3">
        <v>1884.3335168338201</v>
      </c>
      <c r="M15" s="3">
        <v>21.3822459889934</v>
      </c>
      <c r="O15" s="3">
        <f t="shared" si="0"/>
        <v>0.66199999999999903</v>
      </c>
      <c r="P15" s="3">
        <f t="shared" si="1"/>
        <v>0.24324977739465048</v>
      </c>
      <c r="Q15" s="3">
        <f t="shared" si="2"/>
        <v>0.11610556741750777</v>
      </c>
      <c r="R15" s="3"/>
      <c r="S15" s="3">
        <f t="shared" si="3"/>
        <v>0</v>
      </c>
      <c r="T15" s="3">
        <f t="shared" si="4"/>
        <v>0</v>
      </c>
      <c r="U15" s="3">
        <f t="shared" si="5"/>
        <v>0</v>
      </c>
      <c r="V15" s="3"/>
      <c r="W15" s="3">
        <f t="shared" si="6"/>
        <v>0</v>
      </c>
      <c r="X15" s="3">
        <f t="shared" si="7"/>
        <v>0</v>
      </c>
      <c r="Y15" s="3"/>
      <c r="Z15" s="3">
        <v>8.3040000000000003</v>
      </c>
      <c r="AA15" s="3">
        <v>1676.10062893082</v>
      </c>
      <c r="AB15" s="3">
        <v>1884.3335168338201</v>
      </c>
      <c r="AC15" s="3">
        <v>27.415852819073901</v>
      </c>
      <c r="AD15" s="3">
        <v>21.3822459889934</v>
      </c>
    </row>
    <row r="16" spans="1:34">
      <c r="A16" s="3">
        <v>1410357499</v>
      </c>
      <c r="B16" s="3">
        <v>8.0879999999999992</v>
      </c>
      <c r="C16" s="3">
        <v>9.6259999999999994</v>
      </c>
      <c r="D16" s="3">
        <v>1550.81761006289</v>
      </c>
      <c r="E16" s="3">
        <v>24.769749959595199</v>
      </c>
      <c r="F16" s="3">
        <v>205.751845752463</v>
      </c>
      <c r="G16" s="3">
        <v>2.5574303043281201</v>
      </c>
      <c r="H16" s="3">
        <v>1.55972501383338</v>
      </c>
      <c r="I16" s="3">
        <v>8.7904233107099095E-3</v>
      </c>
      <c r="J16" s="3">
        <v>159</v>
      </c>
      <c r="K16" s="3">
        <v>20</v>
      </c>
      <c r="L16" s="3">
        <v>1794.7211855041501</v>
      </c>
      <c r="M16" s="3">
        <v>22.193724297244199</v>
      </c>
      <c r="O16" s="3">
        <f t="shared" si="0"/>
        <v>1.5380000000000003</v>
      </c>
      <c r="P16" s="3">
        <f t="shared" si="1"/>
        <v>0.54359819018716138</v>
      </c>
      <c r="Q16" s="3">
        <f t="shared" si="2"/>
        <v>0.38500752649155068</v>
      </c>
      <c r="R16" s="3"/>
      <c r="S16" s="3">
        <f t="shared" si="3"/>
        <v>0.21600000000000108</v>
      </c>
      <c r="T16" s="3">
        <f t="shared" si="4"/>
        <v>-8.4348412792509056E-2</v>
      </c>
      <c r="U16" s="3">
        <f t="shared" si="5"/>
        <v>-5.2901959074041605E-2</v>
      </c>
      <c r="V16" s="3"/>
      <c r="W16" s="3">
        <f t="shared" si="6"/>
        <v>4.1121648352598905E-4</v>
      </c>
      <c r="X16" s="3">
        <f t="shared" si="7"/>
        <v>1.0931156106950418E-3</v>
      </c>
      <c r="Y16" s="3"/>
      <c r="Z16" s="3">
        <v>8.3040000000000003</v>
      </c>
      <c r="AA16" s="3">
        <v>1676.10062893082</v>
      </c>
      <c r="AB16" s="3">
        <v>1884.3335168338201</v>
      </c>
      <c r="AC16" s="3">
        <v>27.415852819073901</v>
      </c>
      <c r="AD16" s="3">
        <v>21.3822459889934</v>
      </c>
    </row>
    <row r="17" spans="1:30">
      <c r="A17" s="3">
        <v>1420367622</v>
      </c>
      <c r="B17" s="3">
        <v>8.0180000000000007</v>
      </c>
      <c r="C17" s="3">
        <v>10.805999999999999</v>
      </c>
      <c r="D17" s="3">
        <v>949.68181818181802</v>
      </c>
      <c r="E17" s="3">
        <v>23.358027785166399</v>
      </c>
      <c r="F17" s="3">
        <v>106.79451889553999</v>
      </c>
      <c r="G17" s="3">
        <v>2.1633745259106698</v>
      </c>
      <c r="H17" s="3">
        <v>1.7259127807959</v>
      </c>
      <c r="I17" s="3">
        <v>1.9412933698410999E-2</v>
      </c>
      <c r="J17" s="3">
        <v>154</v>
      </c>
      <c r="K17" s="3">
        <v>0</v>
      </c>
      <c r="L17" s="3">
        <v>1003.10469080479</v>
      </c>
      <c r="M17" s="3">
        <v>18.768373262267598</v>
      </c>
      <c r="O17" s="3">
        <f t="shared" si="0"/>
        <v>2.7879999999999985</v>
      </c>
      <c r="P17" s="3">
        <f t="shared" si="1"/>
        <v>1.1460546913936955</v>
      </c>
      <c r="Q17" s="3">
        <f t="shared" si="2"/>
        <v>1.0866343467457149</v>
      </c>
      <c r="R17" s="3"/>
      <c r="S17" s="3">
        <f t="shared" si="3"/>
        <v>0.28599999999999959</v>
      </c>
      <c r="T17" s="3">
        <f t="shared" si="4"/>
        <v>-0.61680491399904624</v>
      </c>
      <c r="U17" s="3">
        <f t="shared" si="5"/>
        <v>-0.68452877932820677</v>
      </c>
      <c r="V17" s="3"/>
      <c r="W17" s="3">
        <f t="shared" si="6"/>
        <v>8.7656270078486642E-3</v>
      </c>
      <c r="X17" s="3">
        <f t="shared" si="7"/>
        <v>7.8758427963497857E-3</v>
      </c>
      <c r="Y17" s="3"/>
      <c r="Z17" s="3">
        <v>8.3040000000000003</v>
      </c>
      <c r="AA17" s="3">
        <v>1676.10062893082</v>
      </c>
      <c r="AB17" s="3">
        <v>1884.3335168338201</v>
      </c>
      <c r="AC17" s="3">
        <v>27.415852819073901</v>
      </c>
      <c r="AD17" s="3">
        <v>21.3822459889934</v>
      </c>
    </row>
    <row r="18" spans="1:30">
      <c r="A18" s="3">
        <v>1410358722</v>
      </c>
      <c r="B18" s="3">
        <v>7.9139999999999997</v>
      </c>
      <c r="C18" s="3">
        <v>9.5380000000000003</v>
      </c>
      <c r="D18" s="3">
        <v>1132.1446540880499</v>
      </c>
      <c r="E18" s="3">
        <v>21.7188668162601</v>
      </c>
      <c r="F18" s="3">
        <v>174.76192179246499</v>
      </c>
      <c r="G18" s="3">
        <v>2.76847791159862</v>
      </c>
      <c r="H18" s="3">
        <v>1.4892947699269199</v>
      </c>
      <c r="I18" s="3">
        <v>7.2772928003429996E-3</v>
      </c>
      <c r="J18" s="3">
        <v>159</v>
      </c>
      <c r="K18" s="3">
        <v>1</v>
      </c>
      <c r="L18" s="3">
        <v>1438.58814627993</v>
      </c>
      <c r="M18" s="3">
        <v>20.878512251066901</v>
      </c>
      <c r="O18" s="3">
        <f t="shared" si="0"/>
        <v>1.6240000000000006</v>
      </c>
      <c r="P18" s="3">
        <f t="shared" si="1"/>
        <v>1.0592451995243142</v>
      </c>
      <c r="Q18" s="3">
        <f t="shared" si="2"/>
        <v>0.79915880633169856</v>
      </c>
      <c r="R18" s="3"/>
      <c r="S18" s="3">
        <f t="shared" si="3"/>
        <v>0.39000000000000057</v>
      </c>
      <c r="T18" s="3">
        <f t="shared" si="4"/>
        <v>-0.42599542212966324</v>
      </c>
      <c r="U18" s="3">
        <f t="shared" si="5"/>
        <v>-0.29305323891418955</v>
      </c>
      <c r="V18" s="3"/>
      <c r="W18" s="3">
        <f t="shared" si="6"/>
        <v>3.0156813298145568E-3</v>
      </c>
      <c r="X18" s="3">
        <f t="shared" si="7"/>
        <v>3.3933684353714133E-3</v>
      </c>
      <c r="Y18" s="3"/>
      <c r="Z18" s="3">
        <v>8.3040000000000003</v>
      </c>
      <c r="AA18" s="3">
        <v>1676.10062893082</v>
      </c>
      <c r="AB18" s="3">
        <v>1884.3335168338201</v>
      </c>
      <c r="AC18" s="3">
        <v>27.415852819073901</v>
      </c>
      <c r="AD18" s="3">
        <v>21.3822459889934</v>
      </c>
    </row>
    <row r="19" spans="1:30">
      <c r="A19" s="3">
        <v>1420368301</v>
      </c>
      <c r="B19" s="3">
        <v>7.859</v>
      </c>
      <c r="C19" s="3">
        <v>10.244999999999999</v>
      </c>
      <c r="D19" s="3">
        <v>662.79333333333295</v>
      </c>
      <c r="E19" s="3">
        <v>22.7921161743201</v>
      </c>
      <c r="F19" s="3">
        <v>77.633077917127906</v>
      </c>
      <c r="G19" s="3">
        <v>1.72825120774755</v>
      </c>
      <c r="H19" s="3">
        <v>1.66653508490203</v>
      </c>
      <c r="I19" s="3">
        <v>1.8366407933117099E-2</v>
      </c>
      <c r="J19" s="3">
        <v>150</v>
      </c>
      <c r="K19" s="3">
        <v>0</v>
      </c>
      <c r="L19" s="3">
        <v>701.17719419591504</v>
      </c>
      <c r="M19" s="3">
        <v>14.1922576518109</v>
      </c>
      <c r="O19" s="3">
        <f t="shared" si="0"/>
        <v>2.3859999999999992</v>
      </c>
      <c r="P19" s="3">
        <f t="shared" si="1"/>
        <v>1.6955546713887966</v>
      </c>
      <c r="Q19" s="3">
        <f t="shared" si="2"/>
        <v>1.6344305444659266</v>
      </c>
      <c r="R19" s="3"/>
      <c r="S19" s="3">
        <f t="shared" si="3"/>
        <v>0.44500000000000028</v>
      </c>
      <c r="T19" s="3">
        <f t="shared" si="4"/>
        <v>-1.0073048939941456</v>
      </c>
      <c r="U19" s="3">
        <f t="shared" si="5"/>
        <v>-1.0733249770484179</v>
      </c>
      <c r="V19" s="3"/>
      <c r="W19" s="3">
        <f t="shared" si="6"/>
        <v>1.9093023998777436E-2</v>
      </c>
      <c r="X19" s="3">
        <f t="shared" si="7"/>
        <v>9.5056383230192054E-3</v>
      </c>
      <c r="Y19" s="3"/>
      <c r="Z19" s="3">
        <v>8.3040000000000003</v>
      </c>
      <c r="AA19" s="3">
        <v>1676.10062893082</v>
      </c>
      <c r="AB19" s="3">
        <v>1884.3335168338201</v>
      </c>
      <c r="AC19" s="3">
        <v>27.415852819073901</v>
      </c>
      <c r="AD19" s="3">
        <v>21.3822459889934</v>
      </c>
    </row>
    <row r="20" spans="1:30">
      <c r="A20" s="3">
        <v>1410357090</v>
      </c>
      <c r="B20" s="3">
        <v>7.8410000000000002</v>
      </c>
      <c r="C20" s="3">
        <v>9.5380000000000003</v>
      </c>
      <c r="D20" s="3">
        <v>676.25657894736798</v>
      </c>
      <c r="E20" s="3">
        <v>20.4524321794736</v>
      </c>
      <c r="F20" s="3">
        <v>76.153016725991804</v>
      </c>
      <c r="G20" s="3">
        <v>1.71034771735598</v>
      </c>
      <c r="H20" s="3">
        <v>1.7485562410629001</v>
      </c>
      <c r="I20" s="3">
        <v>2.1552638682056799E-2</v>
      </c>
      <c r="J20" s="3">
        <v>152</v>
      </c>
      <c r="K20" s="3">
        <v>0</v>
      </c>
      <c r="L20" s="3">
        <v>713.77097570619696</v>
      </c>
      <c r="M20" s="3">
        <v>13.947448997463001</v>
      </c>
      <c r="O20" s="3">
        <f t="shared" si="0"/>
        <v>1.6970000000000001</v>
      </c>
      <c r="P20" s="3">
        <f t="shared" si="1"/>
        <v>1.691721242101087</v>
      </c>
      <c r="Q20" s="3">
        <f t="shared" si="2"/>
        <v>1.6331027896862533</v>
      </c>
      <c r="R20" s="3"/>
      <c r="S20" s="3">
        <f t="shared" si="3"/>
        <v>0.46300000000000008</v>
      </c>
      <c r="T20" s="3">
        <f t="shared" si="4"/>
        <v>-0.98547146470643654</v>
      </c>
      <c r="U20" s="3">
        <f t="shared" si="5"/>
        <v>-1.0539972222687448</v>
      </c>
      <c r="V20" s="3"/>
      <c r="W20" s="3">
        <f t="shared" si="6"/>
        <v>1.473418442459562E-2</v>
      </c>
      <c r="X20" s="3">
        <f t="shared" si="7"/>
        <v>8.7603336163990519E-3</v>
      </c>
      <c r="Y20" s="3"/>
      <c r="Z20" s="3">
        <v>8.3040000000000003</v>
      </c>
      <c r="AA20" s="3">
        <v>1676.10062893082</v>
      </c>
      <c r="AB20" s="3">
        <v>1884.3335168338201</v>
      </c>
      <c r="AC20" s="3">
        <v>27.415852819073901</v>
      </c>
      <c r="AD20" s="3">
        <v>21.3822459889934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7"/>
  <sheetViews>
    <sheetView topLeftCell="C1" workbookViewId="0">
      <selection activeCell="P16" activeCellId="1" sqref="O2:O16 P2:P16"/>
    </sheetView>
  </sheetViews>
  <sheetFormatPr defaultRowHeight="15"/>
  <sheetData>
    <row r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O1" s="4" t="s">
        <v>13</v>
      </c>
      <c r="P1" s="4" t="s">
        <v>14</v>
      </c>
      <c r="Q1" s="4" t="s">
        <v>15</v>
      </c>
      <c r="R1" s="4"/>
      <c r="S1" s="4" t="s">
        <v>16</v>
      </c>
      <c r="T1" s="4" t="s">
        <v>17</v>
      </c>
      <c r="U1" s="4" t="s">
        <v>18</v>
      </c>
      <c r="V1" s="4"/>
      <c r="W1" s="4" t="s">
        <v>19</v>
      </c>
      <c r="X1" s="4" t="s">
        <v>20</v>
      </c>
      <c r="Y1" s="4"/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</row>
    <row r="2" spans="1:34">
      <c r="A2" s="4">
        <v>1410359847</v>
      </c>
      <c r="B2" s="4">
        <v>9.9580000000000002</v>
      </c>
      <c r="C2" s="4">
        <v>10.557</v>
      </c>
      <c r="D2" s="4">
        <v>367.38888888888903</v>
      </c>
      <c r="E2" s="4">
        <v>22.9828141677113</v>
      </c>
      <c r="F2" s="4">
        <v>46.808538971971203</v>
      </c>
      <c r="G2" s="4">
        <v>1.5337290911847601</v>
      </c>
      <c r="H2" s="4">
        <v>1.72475842673919</v>
      </c>
      <c r="I2" s="4">
        <v>8.2892608081977098E-2</v>
      </c>
      <c r="J2" s="4">
        <v>126</v>
      </c>
      <c r="K2" s="4">
        <v>0</v>
      </c>
      <c r="L2" s="4">
        <v>412.84049084120898</v>
      </c>
      <c r="M2" s="4">
        <v>12.6484272680026</v>
      </c>
      <c r="O2" s="4">
        <f t="shared" ref="O2" si="0">C2-B2</f>
        <v>0.5990000000000002</v>
      </c>
      <c r="P2" s="4">
        <f t="shared" ref="P2" si="1">S2-T2 + Z2 - 2.5*LOG10(AA2)</f>
        <v>-0.67881504400168957</v>
      </c>
      <c r="Q2" s="4">
        <f t="shared" ref="Q2" si="2">S2-U2+ Z2 - 2.5*LOG10(AB2)</f>
        <v>-0.80545571431994745</v>
      </c>
      <c r="R2" s="4"/>
      <c r="S2" s="4">
        <f t="shared" ref="S2" si="3">Z2-B2</f>
        <v>-2.1120000000000001</v>
      </c>
      <c r="T2" s="4">
        <f t="shared" ref="T2" si="4">-2.5*LOG10(AA2/D2)</f>
        <v>-1.1649566656663952</v>
      </c>
      <c r="U2" s="4">
        <f t="shared" ref="U2" si="5">-2.5*LOG10(AB2/L2)</f>
        <v>-1.4673427678578066</v>
      </c>
      <c r="V2" s="4"/>
      <c r="W2" s="4">
        <f t="shared" ref="W2" si="6">ABS(-2.5*LOG10((AA2+AC2)/(D2+E2))-T2)</f>
        <v>4.6385236626631299E-2</v>
      </c>
      <c r="X2" s="4">
        <f t="shared" ref="X2" si="7">ABS(-2.5*LOG10((AB2+AD2)/(L2+M2))-U2)</f>
        <v>1.8305092792365363E-2</v>
      </c>
      <c r="Y2" s="4"/>
      <c r="Z2" s="4">
        <v>7.8460000000000001</v>
      </c>
      <c r="AA2" s="4">
        <v>1074.2582159624401</v>
      </c>
      <c r="AB2" s="4">
        <v>1594.8483479891099</v>
      </c>
      <c r="AC2" s="4">
        <v>19.463665724810699</v>
      </c>
      <c r="AD2" s="4">
        <v>21.3822459889934</v>
      </c>
    </row>
    <row r="3" spans="1:34">
      <c r="A3" s="4">
        <v>1410358982</v>
      </c>
      <c r="B3" s="4">
        <v>9.9</v>
      </c>
      <c r="C3" s="4">
        <v>10.385</v>
      </c>
      <c r="D3" s="4">
        <v>377.83606557377101</v>
      </c>
      <c r="E3" s="4">
        <v>29.232058035063101</v>
      </c>
      <c r="F3" s="4">
        <v>43.793679397878499</v>
      </c>
      <c r="G3" s="4">
        <v>1.49555162862569</v>
      </c>
      <c r="H3" s="4">
        <v>2.01497382756911</v>
      </c>
      <c r="I3" s="4">
        <v>0.12627439122220799</v>
      </c>
      <c r="J3" s="4">
        <v>122</v>
      </c>
      <c r="K3" s="4">
        <v>0</v>
      </c>
      <c r="L3" s="4">
        <v>427.67472906392101</v>
      </c>
      <c r="M3" s="4">
        <v>13.209122167546001</v>
      </c>
      <c r="O3" s="4">
        <f t="shared" ref="O3:O16" si="8">C3-B3</f>
        <v>0.48499999999999943</v>
      </c>
      <c r="P3" s="4">
        <f t="shared" ref="P3:P16" si="9">S3-T3 + Z3 - 2.5*LOG10(AA3)</f>
        <v>-0.65125852565397579</v>
      </c>
      <c r="Q3" s="4">
        <f t="shared" ref="Q3:Q16" si="10">S3-U3+ Z3 - 2.5*LOG10(AB3)</f>
        <v>-0.78578397230827868</v>
      </c>
      <c r="R3" s="4"/>
      <c r="S3" s="4">
        <f t="shared" ref="S3:S16" si="11">Z3-B3</f>
        <v>-2.0540000000000003</v>
      </c>
      <c r="T3" s="4">
        <f t="shared" ref="T3:T16" si="12">-2.5*LOG10(AA3/D3)</f>
        <v>-1.1345131840141094</v>
      </c>
      <c r="U3" s="4">
        <f t="shared" ref="U3:U16" si="13">-2.5*LOG10(AB3/L3)</f>
        <v>-1.4290145098694746</v>
      </c>
      <c r="V3" s="4"/>
      <c r="W3" s="4">
        <f t="shared" ref="W3:W16" si="14">ABS(-2.5*LOG10((AA3+AC3)/(D3+E3))-T3)</f>
        <v>6.1413669834905482E-2</v>
      </c>
      <c r="X3" s="4">
        <f t="shared" ref="X3:X16" si="15">ABS(-2.5*LOG10((AB3+AD3)/(L3+M3))-U3)</f>
        <v>1.8566680729291241E-2</v>
      </c>
      <c r="Y3" s="4"/>
      <c r="Z3" s="4">
        <v>7.8460000000000001</v>
      </c>
      <c r="AA3" s="4">
        <v>1074.2582159624401</v>
      </c>
      <c r="AB3" s="4">
        <v>1594.8483479891099</v>
      </c>
      <c r="AC3" s="4">
        <v>19.463665724810699</v>
      </c>
      <c r="AD3" s="4">
        <v>21.3822459889934</v>
      </c>
    </row>
    <row r="4" spans="1:34">
      <c r="A4" s="4">
        <v>1410360342</v>
      </c>
      <c r="B4" s="4">
        <v>9.7569999999999997</v>
      </c>
      <c r="C4" s="4">
        <v>10.097</v>
      </c>
      <c r="D4" s="4">
        <v>410.01775147928998</v>
      </c>
      <c r="E4" s="4">
        <v>17.1677097972001</v>
      </c>
      <c r="F4" s="4">
        <v>52.462432237822199</v>
      </c>
      <c r="G4" s="4">
        <v>1.3597228010540301</v>
      </c>
      <c r="H4" s="4">
        <v>1.68997220997511</v>
      </c>
      <c r="I4" s="4">
        <v>4.7920957824325802E-2</v>
      </c>
      <c r="J4" s="4">
        <v>169</v>
      </c>
      <c r="K4" s="4">
        <v>0</v>
      </c>
      <c r="L4" s="4">
        <v>492.95564913725798</v>
      </c>
      <c r="M4" s="4">
        <v>11.4245789106795</v>
      </c>
      <c r="O4" s="4">
        <f t="shared" si="8"/>
        <v>0.33999999999999986</v>
      </c>
      <c r="P4" s="4">
        <f t="shared" si="9"/>
        <v>-0.59700664913234114</v>
      </c>
      <c r="Q4" s="4">
        <f t="shared" si="10"/>
        <v>-0.79701961968701696</v>
      </c>
      <c r="R4" s="4"/>
      <c r="S4" s="4">
        <f t="shared" si="11"/>
        <v>-1.9109999999999996</v>
      </c>
      <c r="T4" s="4">
        <f t="shared" si="12"/>
        <v>-1.0457650605357429</v>
      </c>
      <c r="U4" s="4">
        <f t="shared" si="13"/>
        <v>-1.2747788624907364</v>
      </c>
      <c r="V4" s="4"/>
      <c r="W4" s="4">
        <f t="shared" si="14"/>
        <v>2.5038967116010502E-2</v>
      </c>
      <c r="X4" s="4">
        <f t="shared" si="15"/>
        <v>1.0415688282041646E-2</v>
      </c>
      <c r="Y4" s="4"/>
      <c r="Z4" s="4">
        <v>7.8460000000000001</v>
      </c>
      <c r="AA4" s="4">
        <v>1074.2582159624401</v>
      </c>
      <c r="AB4" s="4">
        <v>1594.8483479891099</v>
      </c>
      <c r="AC4" s="4">
        <v>19.463665724810699</v>
      </c>
      <c r="AD4" s="4">
        <v>21.3822459889934</v>
      </c>
    </row>
    <row r="5" spans="1:34">
      <c r="A5" s="4">
        <v>1410358863</v>
      </c>
      <c r="B5" s="4">
        <v>9.5920000000000005</v>
      </c>
      <c r="C5" s="4">
        <v>10.311999999999999</v>
      </c>
      <c r="D5" s="4">
        <v>388.55200000000002</v>
      </c>
      <c r="E5" s="4">
        <v>22.7680350133251</v>
      </c>
      <c r="F5" s="4">
        <v>46.0929939894624</v>
      </c>
      <c r="G5" s="4">
        <v>1.24264340346308</v>
      </c>
      <c r="H5" s="4">
        <v>1.8020381949405999</v>
      </c>
      <c r="I5" s="4">
        <v>8.1734352328652601E-2</v>
      </c>
      <c r="J5" s="4">
        <v>125</v>
      </c>
      <c r="K5" s="4">
        <v>0</v>
      </c>
      <c r="L5" s="4">
        <v>461.87190098730298</v>
      </c>
      <c r="M5" s="4">
        <v>11.1971467342971</v>
      </c>
      <c r="O5" s="4">
        <f t="shared" si="8"/>
        <v>0.71999999999999886</v>
      </c>
      <c r="P5" s="4">
        <f t="shared" si="9"/>
        <v>-0.37362287188240195</v>
      </c>
      <c r="Q5" s="4">
        <f t="shared" si="10"/>
        <v>-0.56130385442909958</v>
      </c>
      <c r="R5" s="4"/>
      <c r="S5" s="4">
        <f t="shared" si="11"/>
        <v>-1.7460000000000004</v>
      </c>
      <c r="T5" s="4">
        <f t="shared" si="12"/>
        <v>-1.1041488377856832</v>
      </c>
      <c r="U5" s="4">
        <f t="shared" si="13"/>
        <v>-1.3454946277486544</v>
      </c>
      <c r="V5" s="4"/>
      <c r="W5" s="4">
        <f t="shared" si="14"/>
        <v>4.2331245614992463E-2</v>
      </c>
      <c r="X5" s="4">
        <f t="shared" si="15"/>
        <v>1.1547653514262235E-2</v>
      </c>
      <c r="Y5" s="4"/>
      <c r="Z5" s="4">
        <v>7.8460000000000001</v>
      </c>
      <c r="AA5" s="4">
        <v>1074.2582159624401</v>
      </c>
      <c r="AB5" s="4">
        <v>1594.8483479891099</v>
      </c>
      <c r="AC5" s="4">
        <v>19.463665724810699</v>
      </c>
      <c r="AD5" s="4">
        <v>21.3822459889934</v>
      </c>
    </row>
    <row r="6" spans="1:34">
      <c r="A6" s="4">
        <v>1410358322</v>
      </c>
      <c r="B6" s="4">
        <v>9.4179999999999993</v>
      </c>
      <c r="C6" s="4">
        <v>9.8640000000000008</v>
      </c>
      <c r="D6" s="4">
        <v>411.22352941176501</v>
      </c>
      <c r="E6" s="4">
        <v>18.761297409303999</v>
      </c>
      <c r="F6" s="4">
        <v>50.611798578670701</v>
      </c>
      <c r="G6" s="4">
        <v>1.15439283559631</v>
      </c>
      <c r="H6" s="4">
        <v>1.72994908113368</v>
      </c>
      <c r="I6" s="4">
        <v>3.4061744151251197E-2</v>
      </c>
      <c r="J6" s="4">
        <v>170</v>
      </c>
      <c r="K6" s="4">
        <v>0</v>
      </c>
      <c r="L6" s="4">
        <v>531.52800474878302</v>
      </c>
      <c r="M6" s="4">
        <v>9.9530549026769695</v>
      </c>
      <c r="O6" s="4">
        <f t="shared" si="8"/>
        <v>0.44600000000000151</v>
      </c>
      <c r="P6" s="4">
        <f t="shared" si="9"/>
        <v>-0.26119489046257272</v>
      </c>
      <c r="Q6" s="4">
        <f t="shared" si="10"/>
        <v>-0.53981537810999392</v>
      </c>
      <c r="R6" s="4"/>
      <c r="S6" s="4">
        <f t="shared" si="11"/>
        <v>-1.5719999999999992</v>
      </c>
      <c r="T6" s="4">
        <f t="shared" si="12"/>
        <v>-1.0425768192055114</v>
      </c>
      <c r="U6" s="4">
        <f t="shared" si="13"/>
        <v>-1.1929831040677585</v>
      </c>
      <c r="V6" s="4"/>
      <c r="W6" s="4">
        <f t="shared" si="14"/>
        <v>2.8942393264097088E-2</v>
      </c>
      <c r="X6" s="4">
        <f t="shared" si="15"/>
        <v>5.6829709997756606E-3</v>
      </c>
      <c r="Y6" s="4"/>
      <c r="Z6" s="4">
        <v>7.8460000000000001</v>
      </c>
      <c r="AA6" s="4">
        <v>1074.2582159624401</v>
      </c>
      <c r="AB6" s="4">
        <v>1594.8483479891099</v>
      </c>
      <c r="AC6" s="4">
        <v>19.463665724810699</v>
      </c>
      <c r="AD6" s="4">
        <v>21.3822459889934</v>
      </c>
    </row>
    <row r="7" spans="1:34">
      <c r="A7" s="4">
        <v>1410360120</v>
      </c>
      <c r="B7" s="4">
        <v>9.1679999999999993</v>
      </c>
      <c r="C7" s="4">
        <v>10.672000000000001</v>
      </c>
      <c r="D7" s="4">
        <v>389.29365079365101</v>
      </c>
      <c r="E7" s="4">
        <v>18.823944868457399</v>
      </c>
      <c r="F7" s="4">
        <v>51.703231288507702</v>
      </c>
      <c r="G7" s="4">
        <v>1.4567202651481601</v>
      </c>
      <c r="H7" s="4">
        <v>1.6930606578873999</v>
      </c>
      <c r="I7" s="4">
        <v>7.4669467691872105E-2</v>
      </c>
      <c r="J7" s="4">
        <v>126</v>
      </c>
      <c r="K7" s="4">
        <v>0</v>
      </c>
      <c r="L7" s="4">
        <v>475.988654134245</v>
      </c>
      <c r="M7" s="4">
        <v>11.508698839437599</v>
      </c>
      <c r="O7" s="4">
        <f t="shared" si="8"/>
        <v>1.5040000000000013</v>
      </c>
      <c r="P7" s="4">
        <f t="shared" si="9"/>
        <v>4.8306698434932294E-2</v>
      </c>
      <c r="Q7" s="4">
        <f t="shared" si="10"/>
        <v>-0.16999150204484703</v>
      </c>
      <c r="R7" s="4"/>
      <c r="S7" s="4">
        <f t="shared" si="11"/>
        <v>-1.3219999999999992</v>
      </c>
      <c r="T7" s="4">
        <f t="shared" si="12"/>
        <v>-1.1020784081030157</v>
      </c>
      <c r="U7" s="4">
        <f t="shared" si="13"/>
        <v>-1.3128069801329054</v>
      </c>
      <c r="V7" s="4"/>
      <c r="W7" s="4">
        <f t="shared" si="14"/>
        <v>3.1774454264715146E-2</v>
      </c>
      <c r="X7" s="4">
        <f t="shared" si="15"/>
        <v>1.1479326471169005E-2</v>
      </c>
      <c r="Y7" s="4"/>
      <c r="Z7" s="4">
        <v>7.8460000000000001</v>
      </c>
      <c r="AA7" s="4">
        <v>1074.2582159624401</v>
      </c>
      <c r="AB7" s="4">
        <v>1594.8483479891099</v>
      </c>
      <c r="AC7" s="4">
        <v>19.463665724810699</v>
      </c>
      <c r="AD7" s="4">
        <v>21.3822459889934</v>
      </c>
    </row>
    <row r="8" spans="1:34">
      <c r="A8" s="4">
        <v>1410359064</v>
      </c>
      <c r="B8" s="4">
        <v>9.1630000000000003</v>
      </c>
      <c r="C8" s="4">
        <v>10.026999999999999</v>
      </c>
      <c r="D8" s="4">
        <v>453.555555555556</v>
      </c>
      <c r="E8" s="4">
        <v>18.216369694001401</v>
      </c>
      <c r="F8" s="4">
        <v>54.389875311911702</v>
      </c>
      <c r="G8" s="4">
        <v>1.2497412670665899</v>
      </c>
      <c r="H8" s="4">
        <v>1.71088115690525</v>
      </c>
      <c r="I8" s="4">
        <v>6.3771998504166705E-2</v>
      </c>
      <c r="J8" s="4">
        <v>180</v>
      </c>
      <c r="K8" s="4">
        <v>0</v>
      </c>
      <c r="L8" s="4">
        <v>543.46293650344001</v>
      </c>
      <c r="M8" s="4">
        <v>11.263988909467701</v>
      </c>
      <c r="O8" s="4">
        <f t="shared" si="8"/>
        <v>0.86399999999999899</v>
      </c>
      <c r="P8" s="4">
        <f t="shared" si="9"/>
        <v>-0.11257622735181805</v>
      </c>
      <c r="Q8" s="4">
        <f t="shared" si="10"/>
        <v>-0.30892482772136276</v>
      </c>
      <c r="R8" s="4"/>
      <c r="S8" s="4">
        <f t="shared" si="11"/>
        <v>-1.3170000000000002</v>
      </c>
      <c r="T8" s="4">
        <f t="shared" si="12"/>
        <v>-0.93619548231626648</v>
      </c>
      <c r="U8" s="4">
        <f t="shared" si="13"/>
        <v>-1.1688736544563914</v>
      </c>
      <c r="V8" s="4"/>
      <c r="W8" s="4">
        <f t="shared" si="14"/>
        <v>2.3258461939924313E-2</v>
      </c>
      <c r="X8" s="4">
        <f t="shared" si="15"/>
        <v>7.8134616435838744E-3</v>
      </c>
      <c r="Y8" s="4"/>
      <c r="Z8" s="4">
        <v>7.8460000000000001</v>
      </c>
      <c r="AA8" s="4">
        <v>1074.2582159624401</v>
      </c>
      <c r="AB8" s="4">
        <v>1594.8483479891099</v>
      </c>
      <c r="AC8" s="4">
        <v>19.463665724810699</v>
      </c>
      <c r="AD8" s="4">
        <v>21.3822459889934</v>
      </c>
    </row>
    <row r="9" spans="1:34">
      <c r="A9" s="4">
        <v>1410358901</v>
      </c>
      <c r="B9" s="4">
        <v>9.0670000000000002</v>
      </c>
      <c r="C9" s="4">
        <v>9.1229999999999993</v>
      </c>
      <c r="D9" s="4">
        <v>906.39906103286398</v>
      </c>
      <c r="E9" s="4">
        <v>20.488925104201801</v>
      </c>
      <c r="F9" s="4">
        <v>132.57906853136799</v>
      </c>
      <c r="G9" s="4">
        <v>2.0867515265688201</v>
      </c>
      <c r="H9" s="4">
        <v>1.49047500038555</v>
      </c>
      <c r="I9" s="4">
        <v>7.6334401608513696E-3</v>
      </c>
      <c r="J9" s="4">
        <v>213</v>
      </c>
      <c r="K9" s="4">
        <v>0</v>
      </c>
      <c r="L9" s="4">
        <v>1310.5542191417701</v>
      </c>
      <c r="M9" s="4">
        <v>19.598748376224499</v>
      </c>
      <c r="O9" s="4">
        <f t="shared" si="8"/>
        <v>5.5999999999999162E-2</v>
      </c>
      <c r="P9" s="4">
        <f t="shared" si="9"/>
        <v>-0.76829861739084215</v>
      </c>
      <c r="Q9" s="4">
        <f t="shared" si="10"/>
        <v>-1.1686374822965764</v>
      </c>
      <c r="R9" s="4"/>
      <c r="S9" s="4">
        <f t="shared" si="11"/>
        <v>-1.2210000000000001</v>
      </c>
      <c r="T9" s="4">
        <f t="shared" si="12"/>
        <v>-0.18447309227724218</v>
      </c>
      <c r="U9" s="4">
        <f t="shared" si="13"/>
        <v>-0.21316099988117682</v>
      </c>
      <c r="V9" s="4"/>
      <c r="W9" s="4">
        <f t="shared" si="14"/>
        <v>4.7739725659367849E-3</v>
      </c>
      <c r="X9" s="4">
        <f t="shared" si="15"/>
        <v>1.6566606782968674E-3</v>
      </c>
      <c r="Y9" s="4"/>
      <c r="Z9" s="4">
        <v>7.8460000000000001</v>
      </c>
      <c r="AA9" s="4">
        <v>1074.2582159624401</v>
      </c>
      <c r="AB9" s="4">
        <v>1594.8483479891099</v>
      </c>
      <c r="AC9" s="4">
        <v>19.463665724810699</v>
      </c>
      <c r="AD9" s="4">
        <v>21.3822459889934</v>
      </c>
    </row>
    <row r="10" spans="1:34">
      <c r="A10" s="4">
        <v>1410359294</v>
      </c>
      <c r="B10" s="4">
        <v>9.02</v>
      </c>
      <c r="C10" s="4">
        <v>9.6170000000000009</v>
      </c>
      <c r="D10" s="4">
        <v>887.47887323943701</v>
      </c>
      <c r="E10" s="4">
        <v>19.507685257409001</v>
      </c>
      <c r="F10" s="4">
        <v>134.02086637484899</v>
      </c>
      <c r="G10" s="4">
        <v>1.6944518737751799</v>
      </c>
      <c r="H10" s="4">
        <v>1.47203459986445</v>
      </c>
      <c r="I10" s="4">
        <v>6.4275203454965098E-3</v>
      </c>
      <c r="J10" s="4">
        <v>213</v>
      </c>
      <c r="K10" s="4">
        <v>0</v>
      </c>
      <c r="L10" s="4">
        <v>1300.32842056663</v>
      </c>
      <c r="M10" s="4">
        <v>15.7258245429522</v>
      </c>
      <c r="O10" s="4">
        <f t="shared" si="8"/>
        <v>0.59700000000000131</v>
      </c>
      <c r="P10" s="4">
        <f t="shared" si="9"/>
        <v>-0.69839505827630166</v>
      </c>
      <c r="Q10" s="4">
        <f t="shared" si="10"/>
        <v>-1.1131326369715415</v>
      </c>
      <c r="R10" s="4"/>
      <c r="S10" s="4">
        <f t="shared" si="11"/>
        <v>-1.1739999999999995</v>
      </c>
      <c r="T10" s="4">
        <f t="shared" si="12"/>
        <v>-0.20737665139178238</v>
      </c>
      <c r="U10" s="4">
        <f t="shared" si="13"/>
        <v>-0.22166584520621177</v>
      </c>
      <c r="V10" s="4"/>
      <c r="W10" s="4">
        <f t="shared" si="14"/>
        <v>4.1115261713517426E-3</v>
      </c>
      <c r="X10" s="4">
        <f t="shared" si="15"/>
        <v>1.4079872178431041E-3</v>
      </c>
      <c r="Y10" s="4"/>
      <c r="Z10" s="4">
        <v>7.8460000000000001</v>
      </c>
      <c r="AA10" s="4">
        <v>1074.2582159624401</v>
      </c>
      <c r="AB10" s="4">
        <v>1594.8483479891099</v>
      </c>
      <c r="AC10" s="4">
        <v>19.463665724810699</v>
      </c>
      <c r="AD10" s="4">
        <v>21.3822459889934</v>
      </c>
      <c r="AE10" s="4"/>
      <c r="AF10" s="4"/>
      <c r="AG10" s="4"/>
      <c r="AH10" s="4"/>
    </row>
    <row r="11" spans="1:34">
      <c r="A11" s="4">
        <v>1410359269</v>
      </c>
      <c r="B11" s="4">
        <v>8.9489999999999998</v>
      </c>
      <c r="C11" s="4">
        <v>9.1010000000000009</v>
      </c>
      <c r="D11" s="4">
        <v>1417.0328638497699</v>
      </c>
      <c r="E11" s="4">
        <v>20.182212772679499</v>
      </c>
      <c r="F11" s="4">
        <v>208.56917523156201</v>
      </c>
      <c r="G11" s="4">
        <v>2.1799660248865802</v>
      </c>
      <c r="H11" s="4">
        <v>1.44887636408945</v>
      </c>
      <c r="I11" s="4">
        <v>4.6297603890225001E-3</v>
      </c>
      <c r="J11" s="4">
        <v>213</v>
      </c>
      <c r="K11" s="4">
        <v>19</v>
      </c>
      <c r="L11" s="4">
        <v>2011.7777474867501</v>
      </c>
      <c r="M11" s="4">
        <v>21.975719281047201</v>
      </c>
      <c r="O11" s="4">
        <f t="shared" si="8"/>
        <v>0.15200000000000102</v>
      </c>
      <c r="P11" s="4">
        <f t="shared" si="9"/>
        <v>-1.135449806322784</v>
      </c>
      <c r="Q11" s="4">
        <f t="shared" si="10"/>
        <v>-1.5159500001401156</v>
      </c>
      <c r="R11" s="4"/>
      <c r="S11" s="4">
        <f t="shared" si="11"/>
        <v>-1.1029999999999998</v>
      </c>
      <c r="T11" s="4">
        <f t="shared" si="12"/>
        <v>0.3006780966546998</v>
      </c>
      <c r="U11" s="4">
        <f t="shared" si="13"/>
        <v>0.25215151796236224</v>
      </c>
      <c r="V11" s="4"/>
      <c r="W11" s="4">
        <f t="shared" si="14"/>
        <v>4.1409381365398179E-3</v>
      </c>
      <c r="X11" s="4">
        <f t="shared" si="15"/>
        <v>2.6640607399812388E-3</v>
      </c>
      <c r="Y11" s="4"/>
      <c r="Z11" s="4">
        <v>7.8460000000000001</v>
      </c>
      <c r="AA11" s="4">
        <v>1074.2582159624401</v>
      </c>
      <c r="AB11" s="4">
        <v>1594.8483479891099</v>
      </c>
      <c r="AC11" s="4">
        <v>19.463665724810699</v>
      </c>
      <c r="AD11" s="4">
        <v>21.3822459889934</v>
      </c>
    </row>
    <row r="12" spans="1:34">
      <c r="A12" s="4">
        <v>1410359111</v>
      </c>
      <c r="B12" s="4">
        <v>8.8119999999999994</v>
      </c>
      <c r="C12" s="4">
        <v>10.077</v>
      </c>
      <c r="D12" s="4">
        <v>424.39795918367298</v>
      </c>
      <c r="E12" s="4">
        <v>18.273519530012202</v>
      </c>
      <c r="F12" s="4">
        <v>70.277117414324195</v>
      </c>
      <c r="G12" s="4">
        <v>1.3351049289860399</v>
      </c>
      <c r="H12" s="4">
        <v>1.5336060634778199</v>
      </c>
      <c r="I12" s="4">
        <v>1.6736444192108499E-2</v>
      </c>
      <c r="J12" s="4">
        <v>196</v>
      </c>
      <c r="K12" s="4">
        <v>0</v>
      </c>
      <c r="L12" s="4">
        <v>660.04064978714405</v>
      </c>
      <c r="M12" s="4">
        <v>10.8436268065034</v>
      </c>
      <c r="O12" s="4">
        <f t="shared" si="8"/>
        <v>1.2650000000000006</v>
      </c>
      <c r="P12" s="4">
        <f t="shared" si="9"/>
        <v>0.31056678292933704</v>
      </c>
      <c r="Q12" s="4">
        <f t="shared" si="10"/>
        <v>-0.16892670792516373</v>
      </c>
      <c r="R12" s="4"/>
      <c r="S12" s="4">
        <f t="shared" si="11"/>
        <v>-0.9659999999999993</v>
      </c>
      <c r="T12" s="4">
        <f t="shared" si="12"/>
        <v>-1.0083384925974213</v>
      </c>
      <c r="U12" s="4">
        <f t="shared" si="13"/>
        <v>-0.95787177425258885</v>
      </c>
      <c r="V12" s="4"/>
      <c r="W12" s="4">
        <f t="shared" si="14"/>
        <v>2.6275093480821687E-2</v>
      </c>
      <c r="X12" s="4">
        <f t="shared" si="15"/>
        <v>3.23249961219918E-3</v>
      </c>
      <c r="Y12" s="4"/>
      <c r="Z12" s="4">
        <v>7.8460000000000001</v>
      </c>
      <c r="AA12" s="4">
        <v>1074.2582159624401</v>
      </c>
      <c r="AB12" s="4">
        <v>1594.8483479891099</v>
      </c>
      <c r="AC12" s="4">
        <v>19.463665724810699</v>
      </c>
      <c r="AD12" s="4">
        <v>21.3822459889934</v>
      </c>
    </row>
    <row r="13" spans="1:34">
      <c r="A13" s="4">
        <v>1410360566</v>
      </c>
      <c r="B13" s="4">
        <v>8.7110000000000003</v>
      </c>
      <c r="C13" s="4">
        <v>9.4819999999999993</v>
      </c>
      <c r="D13" s="4">
        <v>1134.03301886792</v>
      </c>
      <c r="E13" s="4">
        <v>17.705295823490498</v>
      </c>
      <c r="F13" s="4">
        <v>179.76751719506899</v>
      </c>
      <c r="G13" s="4">
        <v>2.2826026005856299</v>
      </c>
      <c r="H13" s="4">
        <v>1.4458244636578701</v>
      </c>
      <c r="I13" s="4">
        <v>4.9041898273478601E-3</v>
      </c>
      <c r="J13" s="4">
        <v>212</v>
      </c>
      <c r="K13" s="4">
        <v>3</v>
      </c>
      <c r="L13" s="4">
        <v>1705.66244535377</v>
      </c>
      <c r="M13" s="4">
        <v>21.2765203893976</v>
      </c>
      <c r="O13" s="4">
        <f t="shared" si="8"/>
        <v>0.77099999999999902</v>
      </c>
      <c r="P13" s="4">
        <f t="shared" si="9"/>
        <v>-0.65556424949489056</v>
      </c>
      <c r="Q13" s="4">
        <f t="shared" si="10"/>
        <v>-1.098732718565719</v>
      </c>
      <c r="R13" s="4"/>
      <c r="S13" s="4">
        <f t="shared" si="11"/>
        <v>-0.86500000000000021</v>
      </c>
      <c r="T13" s="4">
        <f t="shared" si="12"/>
        <v>5.8792539826805865E-2</v>
      </c>
      <c r="U13" s="4">
        <f t="shared" si="13"/>
        <v>7.2934236387965756E-2</v>
      </c>
      <c r="V13" s="4"/>
      <c r="W13" s="4">
        <f t="shared" si="14"/>
        <v>2.6752555478052331E-3</v>
      </c>
      <c r="X13" s="4">
        <f t="shared" si="15"/>
        <v>1.0000727748327998E-3</v>
      </c>
      <c r="Y13" s="4"/>
      <c r="Z13" s="4">
        <v>7.8460000000000001</v>
      </c>
      <c r="AA13" s="4">
        <v>1074.2582159624401</v>
      </c>
      <c r="AB13" s="4">
        <v>1594.8483479891099</v>
      </c>
      <c r="AC13" s="4">
        <v>19.463665724810699</v>
      </c>
      <c r="AD13" s="4">
        <v>21.3822459889934</v>
      </c>
    </row>
    <row r="14" spans="1:34">
      <c r="A14" s="4">
        <v>1410359135</v>
      </c>
      <c r="B14" s="4">
        <v>8.2379999999999995</v>
      </c>
      <c r="C14" s="4">
        <v>10.632</v>
      </c>
      <c r="D14" s="4">
        <v>480.27272727272702</v>
      </c>
      <c r="E14" s="4">
        <v>17.5053851180135</v>
      </c>
      <c r="F14" s="4">
        <v>67.342923921158302</v>
      </c>
      <c r="G14" s="4">
        <v>1.35761772062252</v>
      </c>
      <c r="H14" s="4">
        <v>1.57566565083615</v>
      </c>
      <c r="I14" s="4">
        <v>4.6686595034029103E-2</v>
      </c>
      <c r="J14" s="4">
        <v>198</v>
      </c>
      <c r="K14" s="4">
        <v>0</v>
      </c>
      <c r="L14" s="4">
        <v>647.29186695452097</v>
      </c>
      <c r="M14" s="4">
        <v>12.8325350714357</v>
      </c>
      <c r="O14" s="4">
        <f t="shared" si="8"/>
        <v>2.3940000000000001</v>
      </c>
      <c r="P14" s="4">
        <f t="shared" si="9"/>
        <v>0.75028018617821601</v>
      </c>
      <c r="Q14" s="4">
        <f t="shared" si="10"/>
        <v>0.42624962434827829</v>
      </c>
      <c r="R14" s="4"/>
      <c r="S14" s="4">
        <f t="shared" si="11"/>
        <v>-0.39199999999999946</v>
      </c>
      <c r="T14" s="4">
        <f t="shared" si="12"/>
        <v>-0.87405189584629939</v>
      </c>
      <c r="U14" s="4">
        <f t="shared" si="13"/>
        <v>-0.97904810652603202</v>
      </c>
      <c r="V14" s="4"/>
      <c r="W14" s="4">
        <f t="shared" si="14"/>
        <v>1.9374134665275489E-2</v>
      </c>
      <c r="X14" s="4">
        <f t="shared" si="15"/>
        <v>6.8542658488234265E-3</v>
      </c>
      <c r="Y14" s="4"/>
      <c r="Z14" s="4">
        <v>7.8460000000000001</v>
      </c>
      <c r="AA14" s="4">
        <v>1074.2582159624401</v>
      </c>
      <c r="AB14" s="4">
        <v>1594.8483479891099</v>
      </c>
      <c r="AC14" s="4">
        <v>19.463665724810699</v>
      </c>
      <c r="AD14" s="4">
        <v>21.3822459889934</v>
      </c>
    </row>
    <row r="15" spans="1:34">
      <c r="A15" s="4">
        <v>1410358952</v>
      </c>
      <c r="B15" s="4">
        <v>7.9470000000000001</v>
      </c>
      <c r="C15" s="4">
        <v>9.5269999999999992</v>
      </c>
      <c r="D15" s="4">
        <v>888.78403755868499</v>
      </c>
      <c r="E15" s="4">
        <v>20.295412494897</v>
      </c>
      <c r="F15" s="4">
        <v>137.27410057548599</v>
      </c>
      <c r="G15" s="4">
        <v>1.91466978754035</v>
      </c>
      <c r="H15" s="4">
        <v>1.4602366995704601</v>
      </c>
      <c r="I15" s="4">
        <v>5.7588644439933202E-3</v>
      </c>
      <c r="J15" s="4">
        <v>213</v>
      </c>
      <c r="K15" s="4">
        <v>0</v>
      </c>
      <c r="L15" s="4">
        <v>1318.49499619989</v>
      </c>
      <c r="M15" s="4">
        <v>18.6211262965213</v>
      </c>
      <c r="O15" s="4">
        <f t="shared" si="8"/>
        <v>1.5799999999999992</v>
      </c>
      <c r="P15" s="4">
        <f t="shared" si="9"/>
        <v>0.37300938466851452</v>
      </c>
      <c r="Q15" s="4">
        <f t="shared" si="10"/>
        <v>-5.5196214870656846E-2</v>
      </c>
      <c r="R15" s="4"/>
      <c r="S15" s="4">
        <f t="shared" si="11"/>
        <v>-0.10099999999999998</v>
      </c>
      <c r="T15" s="4">
        <f t="shared" si="12"/>
        <v>-0.20578109433659922</v>
      </c>
      <c r="U15" s="4">
        <f t="shared" si="13"/>
        <v>-0.20660226730709691</v>
      </c>
      <c r="V15" s="4"/>
      <c r="W15" s="4">
        <f t="shared" si="14"/>
        <v>5.0184432895096498E-3</v>
      </c>
      <c r="X15" s="4">
        <f t="shared" si="15"/>
        <v>7.6677243823639052E-4</v>
      </c>
      <c r="Y15" s="4"/>
      <c r="Z15" s="4">
        <v>7.8460000000000001</v>
      </c>
      <c r="AA15" s="4">
        <v>1074.2582159624401</v>
      </c>
      <c r="AB15" s="4">
        <v>1594.8483479891099</v>
      </c>
      <c r="AC15" s="4">
        <v>19.463665724810699</v>
      </c>
      <c r="AD15" s="4">
        <v>21.3822459889934</v>
      </c>
    </row>
    <row r="16" spans="1:34">
      <c r="A16" s="4">
        <v>1410360215</v>
      </c>
      <c r="B16" s="4">
        <v>7.8460000000000001</v>
      </c>
      <c r="C16" s="4">
        <v>9.3689999999999998</v>
      </c>
      <c r="D16" s="4">
        <v>1074.2582159624401</v>
      </c>
      <c r="E16" s="4">
        <v>18.3994837897073</v>
      </c>
      <c r="F16" s="4">
        <v>178.871151621259</v>
      </c>
      <c r="G16" s="4">
        <v>2.2297945427729799</v>
      </c>
      <c r="H16" s="4">
        <v>1.41298877503728</v>
      </c>
      <c r="I16" s="4">
        <v>3.1432412788669501E-3</v>
      </c>
      <c r="J16" s="4">
        <v>213</v>
      </c>
      <c r="K16" s="4">
        <v>0</v>
      </c>
      <c r="L16" s="4">
        <v>1594.8483479891099</v>
      </c>
      <c r="M16" s="4">
        <v>19.463665724810699</v>
      </c>
      <c r="O16" s="4">
        <f t="shared" si="8"/>
        <v>1.5229999999999997</v>
      </c>
      <c r="P16" s="4">
        <f t="shared" si="9"/>
        <v>0.26822829033191553</v>
      </c>
      <c r="Q16" s="4">
        <f t="shared" si="10"/>
        <v>-0.1607984821777535</v>
      </c>
      <c r="R16" s="4"/>
      <c r="S16" s="4">
        <f t="shared" si="11"/>
        <v>0</v>
      </c>
      <c r="T16" s="4">
        <f t="shared" si="12"/>
        <v>0</v>
      </c>
      <c r="U16" s="4">
        <f t="shared" si="13"/>
        <v>0</v>
      </c>
      <c r="V16" s="4"/>
      <c r="W16" s="4">
        <f t="shared" si="14"/>
        <v>1.0569262139500655E-3</v>
      </c>
      <c r="X16" s="4">
        <f t="shared" si="15"/>
        <v>1.2896114073837072E-3</v>
      </c>
      <c r="Y16" s="4"/>
      <c r="Z16" s="4">
        <v>7.8460000000000001</v>
      </c>
      <c r="AA16" s="4">
        <v>1074.2582159624401</v>
      </c>
      <c r="AB16" s="4">
        <v>1594.8483479891099</v>
      </c>
      <c r="AC16" s="4">
        <v>19.463665724810699</v>
      </c>
      <c r="AD16" s="4">
        <v>21.3822459889934</v>
      </c>
    </row>
    <row r="17" spans="15:30"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7"/>
  <sheetViews>
    <sheetView workbookViewId="0">
      <selection activeCell="M27" sqref="M27"/>
    </sheetView>
  </sheetViews>
  <sheetFormatPr defaultRowHeight="15"/>
  <sheetData>
    <row r="1" spans="1: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O1" s="5" t="s">
        <v>13</v>
      </c>
      <c r="P1" s="5" t="s">
        <v>14</v>
      </c>
      <c r="Q1" s="5" t="s">
        <v>15</v>
      </c>
      <c r="R1" s="5"/>
      <c r="S1" s="5" t="s">
        <v>16</v>
      </c>
      <c r="T1" s="5" t="s">
        <v>17</v>
      </c>
      <c r="U1" s="5" t="s">
        <v>18</v>
      </c>
      <c r="V1" s="5"/>
      <c r="W1" s="5" t="s">
        <v>19</v>
      </c>
      <c r="X1" s="5" t="s">
        <v>20</v>
      </c>
      <c r="Y1" s="5"/>
      <c r="Z1" s="5" t="s">
        <v>21</v>
      </c>
      <c r="AA1" s="5" t="s">
        <v>22</v>
      </c>
      <c r="AB1" s="5" t="s">
        <v>23</v>
      </c>
      <c r="AC1" s="5" t="s">
        <v>24</v>
      </c>
      <c r="AD1" s="5" t="s">
        <v>25</v>
      </c>
    </row>
    <row r="2" spans="1:30">
      <c r="A2" s="5">
        <v>1410356687</v>
      </c>
      <c r="B2" s="5">
        <v>9.8219999999999992</v>
      </c>
      <c r="C2" s="5">
        <v>10.319000000000001</v>
      </c>
      <c r="D2" s="5">
        <v>359.76851851851899</v>
      </c>
      <c r="E2" s="5">
        <v>28.6114695125625</v>
      </c>
      <c r="F2" s="5">
        <v>42.7963823883088</v>
      </c>
      <c r="G2" s="5">
        <v>1.4158168747344599</v>
      </c>
      <c r="H2" s="5">
        <v>1.8345062505041601</v>
      </c>
      <c r="I2" s="5">
        <v>6.3599928120313703E-2</v>
      </c>
      <c r="J2" s="5">
        <v>108</v>
      </c>
      <c r="K2" s="5">
        <v>0</v>
      </c>
      <c r="L2" s="5">
        <v>338.62769283615597</v>
      </c>
      <c r="M2" s="5">
        <v>10.354013545702101</v>
      </c>
      <c r="O2" s="5">
        <f t="shared" ref="O2" si="0">C2-B2</f>
        <v>0.49700000000000166</v>
      </c>
      <c r="P2" s="5">
        <f t="shared" ref="P2" si="1">S2-T2 + Z2 - 2.5*LOG10(AA2)</f>
        <v>1.8379421054769001</v>
      </c>
      <c r="Q2" s="5">
        <f t="shared" ref="Q2" si="2">S2-U2+ Z2 - 2.5*LOG10(AB2)</f>
        <v>1.9036938208679022</v>
      </c>
      <c r="R2" s="5"/>
      <c r="S2" s="5">
        <f t="shared" ref="S2" si="3">Z2-B2</f>
        <v>-0.79699999999999882</v>
      </c>
      <c r="T2" s="5">
        <f t="shared" ref="T2" si="4">-2.5*LOG10(AA2/D2)</f>
        <v>-1.4920951058950003</v>
      </c>
      <c r="U2" s="5">
        <f t="shared" ref="U2" si="5">-2.5*LOG10(AB2/L2)</f>
        <v>-1.6639627773802703</v>
      </c>
      <c r="V2" s="5"/>
      <c r="W2" s="5">
        <f t="shared" ref="W2" si="6">ABS(-2.5*LOG10((AA2+AC2)/(D2+E2))-T2)</f>
        <v>6.4180682529641153E-2</v>
      </c>
      <c r="X2" s="5">
        <f t="shared" ref="X2" si="7">ABS(-2.5*LOG10((AB2+AD2)/(L2+M2))-U2)</f>
        <v>1.9080136835140316E-2</v>
      </c>
      <c r="Y2" s="5"/>
      <c r="Z2" s="5">
        <v>9.0250000000000004</v>
      </c>
      <c r="AA2" s="5">
        <v>1421.87428571429</v>
      </c>
      <c r="AB2" s="5">
        <v>1567.86109127348</v>
      </c>
      <c r="AC2" s="5">
        <v>24.972731730812399</v>
      </c>
      <c r="AD2" s="5">
        <v>19.792382873839699</v>
      </c>
    </row>
    <row r="3" spans="1:30">
      <c r="A3" s="5">
        <v>1410357930</v>
      </c>
      <c r="B3" s="5">
        <v>9.218</v>
      </c>
      <c r="C3" s="5">
        <v>10.526999999999999</v>
      </c>
      <c r="D3" s="5">
        <v>421.80128205128199</v>
      </c>
      <c r="E3" s="5">
        <v>16.871014078339801</v>
      </c>
      <c r="F3" s="5">
        <v>61.183382231585597</v>
      </c>
      <c r="G3" s="5">
        <v>1.32789508970097</v>
      </c>
      <c r="H3" s="5">
        <v>1.5586704798812701</v>
      </c>
      <c r="I3" s="5">
        <v>3.1117447493709299E-2</v>
      </c>
      <c r="J3" s="5">
        <v>156</v>
      </c>
      <c r="K3" s="5">
        <v>0</v>
      </c>
      <c r="L3" s="5">
        <v>441.17136136061299</v>
      </c>
      <c r="M3" s="5">
        <v>8.7429310311062807</v>
      </c>
      <c r="O3" s="5">
        <f t="shared" ref="O3:O12" si="8">C3-B3</f>
        <v>1.3089999999999993</v>
      </c>
      <c r="P3" s="5">
        <f t="shared" ref="P3:P12" si="9">S3-T3 + Z3 - 2.5*LOG10(AA3)</f>
        <v>2.2692302614264239</v>
      </c>
      <c r="Q3" s="5">
        <f t="shared" ref="Q3:Q12" si="10">S3-U3+ Z3 - 2.5*LOG10(AB3)</f>
        <v>2.2204817188589683</v>
      </c>
      <c r="R3" s="5"/>
      <c r="S3" s="5">
        <f t="shared" ref="S3:S12" si="11">Z3-B3</f>
        <v>-0.19299999999999962</v>
      </c>
      <c r="T3" s="5">
        <f t="shared" ref="T3:T12" si="12">-2.5*LOG10(AA3/D3)</f>
        <v>-1.3193832618445254</v>
      </c>
      <c r="U3" s="5">
        <f t="shared" ref="U3:U12" si="13">-2.5*LOG10(AB3/L3)</f>
        <v>-1.3767506753713379</v>
      </c>
      <c r="V3" s="5"/>
      <c r="W3" s="5">
        <f t="shared" ref="W3:W12" si="14">ABS(-2.5*LOG10((AA3+AC3)/(D3+E3))-T3)</f>
        <v>2.3677248126673156E-2</v>
      </c>
      <c r="X3" s="5">
        <f t="shared" ref="X3:X12" si="15">ABS(-2.5*LOG10((AB3+AD3)/(L3+M3))-U3)</f>
        <v>7.6858541772442113E-3</v>
      </c>
      <c r="Y3" s="5"/>
      <c r="Z3" s="5">
        <v>9.0250000000000004</v>
      </c>
      <c r="AA3" s="5">
        <v>1421.87428571429</v>
      </c>
      <c r="AB3" s="5">
        <v>1567.86109127348</v>
      </c>
      <c r="AC3" s="5">
        <v>24.972731730812399</v>
      </c>
      <c r="AD3" s="5">
        <v>19.792382873839699</v>
      </c>
    </row>
    <row r="4" spans="1:30">
      <c r="A4" s="5">
        <v>1410356970</v>
      </c>
      <c r="B4" s="5">
        <v>9.0250000000000004</v>
      </c>
      <c r="C4" s="5">
        <v>8.7620000000000005</v>
      </c>
      <c r="D4" s="5">
        <v>1421.87428571429</v>
      </c>
      <c r="E4" s="5">
        <v>24.972731730812399</v>
      </c>
      <c r="F4" s="5">
        <v>211.76726270270601</v>
      </c>
      <c r="G4" s="5">
        <v>2.5716090642226699</v>
      </c>
      <c r="H4" s="5">
        <v>1.46163748774673</v>
      </c>
      <c r="I4" s="5">
        <v>5.7830216854719901E-3</v>
      </c>
      <c r="J4" s="5">
        <v>175</v>
      </c>
      <c r="K4" s="5">
        <v>26</v>
      </c>
      <c r="L4" s="5">
        <v>1567.86109127348</v>
      </c>
      <c r="M4" s="5">
        <v>19.792382873839699</v>
      </c>
      <c r="O4" s="5">
        <f t="shared" si="8"/>
        <v>-0.2629999999999999</v>
      </c>
      <c r="P4" s="5">
        <f t="shared" si="9"/>
        <v>1.1428469995818986</v>
      </c>
      <c r="Q4" s="5">
        <f t="shared" si="10"/>
        <v>1.0367310434876309</v>
      </c>
      <c r="R4" s="5"/>
      <c r="S4" s="5">
        <f t="shared" si="11"/>
        <v>0</v>
      </c>
      <c r="T4" s="5">
        <f t="shared" si="12"/>
        <v>0</v>
      </c>
      <c r="U4" s="5">
        <f t="shared" si="13"/>
        <v>0</v>
      </c>
      <c r="V4" s="5"/>
      <c r="W4" s="5">
        <f t="shared" si="14"/>
        <v>0</v>
      </c>
      <c r="X4" s="5">
        <f t="shared" si="15"/>
        <v>0</v>
      </c>
      <c r="Y4" s="5"/>
      <c r="Z4" s="5">
        <v>9.0250000000000004</v>
      </c>
      <c r="AA4" s="5">
        <v>1421.87428571429</v>
      </c>
      <c r="AB4" s="5">
        <v>1567.86109127348</v>
      </c>
      <c r="AC4" s="5">
        <v>24.972731730812399</v>
      </c>
      <c r="AD4" s="5">
        <v>19.792382873839699</v>
      </c>
    </row>
    <row r="5" spans="1:30">
      <c r="A5" s="5">
        <v>1410358224</v>
      </c>
      <c r="B5" s="5">
        <v>8.9090000000000007</v>
      </c>
      <c r="C5" s="5">
        <v>9.0649999999999995</v>
      </c>
      <c r="D5" s="5">
        <v>1171.59428571429</v>
      </c>
      <c r="E5" s="5">
        <v>18.286864423012901</v>
      </c>
      <c r="F5" s="5">
        <v>187.59220284247601</v>
      </c>
      <c r="G5" s="5">
        <v>1.99956565379554</v>
      </c>
      <c r="H5" s="5">
        <v>1.4134045980985199</v>
      </c>
      <c r="I5" s="5">
        <v>2.9721895081959498E-3</v>
      </c>
      <c r="J5" s="5">
        <v>175</v>
      </c>
      <c r="K5" s="5">
        <v>0</v>
      </c>
      <c r="L5" s="5">
        <v>1319.42889867132</v>
      </c>
      <c r="M5" s="5">
        <v>13.995384499717</v>
      </c>
      <c r="O5" s="5">
        <f t="shared" si="8"/>
        <v>0.15599999999999881</v>
      </c>
      <c r="P5" s="5">
        <f t="shared" si="9"/>
        <v>1.4690568879882253</v>
      </c>
      <c r="Q5" s="5">
        <f t="shared" si="10"/>
        <v>1.340035020140121</v>
      </c>
      <c r="R5" s="5"/>
      <c r="S5" s="5">
        <f t="shared" si="11"/>
        <v>0.11599999999999966</v>
      </c>
      <c r="T5" s="5">
        <f t="shared" si="12"/>
        <v>-0.21020988840632721</v>
      </c>
      <c r="U5" s="5">
        <f t="shared" si="13"/>
        <v>-0.18730397665248974</v>
      </c>
      <c r="V5" s="5"/>
      <c r="W5" s="5">
        <f t="shared" si="14"/>
        <v>2.0876835749640832E-3</v>
      </c>
      <c r="X5" s="5">
        <f t="shared" si="15"/>
        <v>2.1644188558034849E-3</v>
      </c>
      <c r="Y5" s="5"/>
      <c r="Z5" s="5">
        <v>9.0250000000000004</v>
      </c>
      <c r="AA5" s="5">
        <v>1421.87428571429</v>
      </c>
      <c r="AB5" s="5">
        <v>1567.86109127348</v>
      </c>
      <c r="AC5" s="5">
        <v>24.972731730812399</v>
      </c>
      <c r="AD5" s="5">
        <v>19.792382873839699</v>
      </c>
    </row>
    <row r="6" spans="1:30">
      <c r="A6" s="5">
        <v>1410357756</v>
      </c>
      <c r="B6" s="5">
        <v>8.8940000000000001</v>
      </c>
      <c r="C6" s="5">
        <v>10.029</v>
      </c>
      <c r="D6" s="5">
        <v>972.24</v>
      </c>
      <c r="E6" s="5">
        <v>19.937394192413301</v>
      </c>
      <c r="F6" s="5">
        <v>157.54616114158699</v>
      </c>
      <c r="G6" s="5">
        <v>2.4080709900489601</v>
      </c>
      <c r="H6" s="5">
        <v>1.4447496476397701</v>
      </c>
      <c r="I6" s="5">
        <v>6.64817364547625E-3</v>
      </c>
      <c r="J6" s="5">
        <v>175</v>
      </c>
      <c r="K6" s="5">
        <v>2</v>
      </c>
      <c r="L6" s="5">
        <v>1121.7859059376799</v>
      </c>
      <c r="M6" s="5">
        <v>16.203384030461301</v>
      </c>
      <c r="O6" s="5">
        <f t="shared" si="8"/>
        <v>1.1349999999999998</v>
      </c>
      <c r="P6" s="5">
        <f t="shared" si="9"/>
        <v>1.6865662877620142</v>
      </c>
      <c r="Q6" s="5">
        <f t="shared" si="10"/>
        <v>1.5312250518662314</v>
      </c>
      <c r="R6" s="5"/>
      <c r="S6" s="5">
        <f t="shared" si="11"/>
        <v>0.13100000000000023</v>
      </c>
      <c r="T6" s="5">
        <f t="shared" si="12"/>
        <v>-0.41271928818011566</v>
      </c>
      <c r="U6" s="5">
        <f t="shared" si="13"/>
        <v>-0.36349400837860035</v>
      </c>
      <c r="V6" s="5"/>
      <c r="W6" s="5">
        <f t="shared" si="14"/>
        <v>3.1360743476750996E-3</v>
      </c>
      <c r="X6" s="5">
        <f t="shared" si="15"/>
        <v>1.9501501633403806E-3</v>
      </c>
      <c r="Y6" s="5"/>
      <c r="Z6" s="5">
        <v>9.0250000000000004</v>
      </c>
      <c r="AA6" s="5">
        <v>1421.87428571429</v>
      </c>
      <c r="AB6" s="5">
        <v>1567.86109127348</v>
      </c>
      <c r="AC6" s="5">
        <v>24.972731730812399</v>
      </c>
      <c r="AD6" s="5">
        <v>19.792382873839699</v>
      </c>
    </row>
    <row r="7" spans="1:30">
      <c r="A7" s="5">
        <v>1410357070</v>
      </c>
      <c r="B7" s="5">
        <v>8.5009999999999994</v>
      </c>
      <c r="C7" s="5">
        <v>10.811999999999999</v>
      </c>
      <c r="D7" s="5">
        <v>386.04545454545502</v>
      </c>
      <c r="E7" s="5">
        <v>29.503764674655699</v>
      </c>
      <c r="F7" s="5">
        <v>48.451041442192597</v>
      </c>
      <c r="G7" s="5">
        <v>1.53586122587211</v>
      </c>
      <c r="H7" s="5">
        <v>1.8715131655762101</v>
      </c>
      <c r="I7" s="5">
        <v>0.10495126528453801</v>
      </c>
      <c r="J7" s="5">
        <v>110</v>
      </c>
      <c r="K7" s="5">
        <v>0</v>
      </c>
      <c r="L7" s="5">
        <v>352.757555755505</v>
      </c>
      <c r="M7" s="5">
        <v>10.8807901193642</v>
      </c>
      <c r="O7" s="5">
        <f t="shared" si="8"/>
        <v>2.3109999999999999</v>
      </c>
      <c r="P7" s="5">
        <f t="shared" si="9"/>
        <v>3.082403891843601</v>
      </c>
      <c r="Q7" s="5">
        <f t="shared" si="10"/>
        <v>3.1803091881737284</v>
      </c>
      <c r="R7" s="5"/>
      <c r="S7" s="5">
        <f t="shared" si="11"/>
        <v>0.52400000000000091</v>
      </c>
      <c r="T7" s="5">
        <f t="shared" si="12"/>
        <v>-1.4155568922617019</v>
      </c>
      <c r="U7" s="5">
        <f t="shared" si="13"/>
        <v>-1.6195781446860975</v>
      </c>
      <c r="V7" s="5"/>
      <c r="W7" s="5">
        <f t="shared" si="14"/>
        <v>6.1056535468596129E-2</v>
      </c>
      <c r="X7" s="5">
        <f t="shared" si="15"/>
        <v>1.9363033459677048E-2</v>
      </c>
      <c r="Y7" s="5"/>
      <c r="Z7" s="5">
        <v>9.0250000000000004</v>
      </c>
      <c r="AA7" s="5">
        <v>1421.87428571429</v>
      </c>
      <c r="AB7" s="5">
        <v>1567.86109127348</v>
      </c>
      <c r="AC7" s="5">
        <v>24.972731730812399</v>
      </c>
      <c r="AD7" s="5">
        <v>19.792382873839699</v>
      </c>
    </row>
    <row r="8" spans="1:30">
      <c r="A8" s="5">
        <v>1410357310</v>
      </c>
      <c r="B8" s="5">
        <v>8.3040000000000003</v>
      </c>
      <c r="C8" s="5">
        <v>8.9659999999999993</v>
      </c>
      <c r="D8" s="5">
        <v>1227.2685714285701</v>
      </c>
      <c r="E8" s="5">
        <v>22.291171769233699</v>
      </c>
      <c r="F8" s="5">
        <v>193.907541814175</v>
      </c>
      <c r="G8" s="5">
        <v>2.33266707801085</v>
      </c>
      <c r="H8" s="5">
        <v>1.4355167055950899</v>
      </c>
      <c r="I8" s="5">
        <v>4.3371131200182298E-3</v>
      </c>
      <c r="J8" s="5">
        <v>175</v>
      </c>
      <c r="K8" s="5">
        <v>5</v>
      </c>
      <c r="L8" s="5">
        <v>1394.4503853941401</v>
      </c>
      <c r="M8" s="5">
        <v>16.246285934157601</v>
      </c>
      <c r="O8" s="5">
        <f t="shared" si="8"/>
        <v>0.66199999999999903</v>
      </c>
      <c r="P8" s="5">
        <f t="shared" si="9"/>
        <v>2.0236509682313155</v>
      </c>
      <c r="Q8" s="5">
        <f t="shared" si="10"/>
        <v>1.8849923333493823</v>
      </c>
      <c r="R8" s="5"/>
      <c r="S8" s="5">
        <f t="shared" si="11"/>
        <v>0.72100000000000009</v>
      </c>
      <c r="T8" s="5">
        <f t="shared" si="12"/>
        <v>-0.15980396864941715</v>
      </c>
      <c r="U8" s="5">
        <f t="shared" si="13"/>
        <v>-0.12726128986175189</v>
      </c>
      <c r="V8" s="5"/>
      <c r="W8" s="5">
        <f t="shared" si="14"/>
        <v>6.3999820247731543E-4</v>
      </c>
      <c r="X8" s="5">
        <f t="shared" si="15"/>
        <v>1.0439013261094865E-3</v>
      </c>
      <c r="Y8" s="5"/>
      <c r="Z8" s="5">
        <v>9.0250000000000004</v>
      </c>
      <c r="AA8" s="5">
        <v>1421.87428571429</v>
      </c>
      <c r="AB8" s="5">
        <v>1567.86109127348</v>
      </c>
      <c r="AC8" s="5">
        <v>24.972731730812399</v>
      </c>
      <c r="AD8" s="5">
        <v>19.792382873839699</v>
      </c>
    </row>
    <row r="9" spans="1:30">
      <c r="A9" s="5">
        <v>1410356063</v>
      </c>
      <c r="B9" s="5">
        <v>8.1950000000000003</v>
      </c>
      <c r="C9" s="5">
        <v>10.632999999999999</v>
      </c>
      <c r="D9" s="5">
        <v>417.16528925619798</v>
      </c>
      <c r="E9" s="5">
        <v>26.440527130031501</v>
      </c>
      <c r="F9" s="5">
        <v>53.368806704132098</v>
      </c>
      <c r="G9" s="5">
        <v>1.4004376645878001</v>
      </c>
      <c r="H9" s="5">
        <v>1.64565568918533</v>
      </c>
      <c r="I9" s="5">
        <v>3.84144794754872E-2</v>
      </c>
      <c r="J9" s="5">
        <v>121</v>
      </c>
      <c r="K9" s="5">
        <v>0</v>
      </c>
      <c r="L9" s="5">
        <v>405.28107767478701</v>
      </c>
      <c r="M9" s="5">
        <v>9.2639871109293299</v>
      </c>
      <c r="O9" s="5">
        <f t="shared" si="8"/>
        <v>2.4379999999999988</v>
      </c>
      <c r="P9" s="5">
        <f t="shared" si="9"/>
        <v>3.3042295868531735</v>
      </c>
      <c r="Q9" s="5">
        <f t="shared" si="10"/>
        <v>3.3356091818206099</v>
      </c>
      <c r="R9" s="5"/>
      <c r="S9" s="5">
        <f t="shared" si="11"/>
        <v>0.83000000000000007</v>
      </c>
      <c r="T9" s="5">
        <f t="shared" si="12"/>
        <v>-1.3313825872712752</v>
      </c>
      <c r="U9" s="5">
        <f t="shared" si="13"/>
        <v>-1.4688781383329785</v>
      </c>
      <c r="V9" s="5"/>
      <c r="W9" s="5">
        <f t="shared" si="14"/>
        <v>4.7819133396960645E-2</v>
      </c>
      <c r="X9" s="5">
        <f t="shared" si="15"/>
        <v>1.0918216126160729E-2</v>
      </c>
      <c r="Y9" s="5"/>
      <c r="Z9" s="5">
        <v>9.0250000000000004</v>
      </c>
      <c r="AA9" s="5">
        <v>1421.87428571429</v>
      </c>
      <c r="AB9" s="5">
        <v>1567.86109127348</v>
      </c>
      <c r="AC9" s="5">
        <v>24.972731730812399</v>
      </c>
      <c r="AD9" s="5">
        <v>19.792382873839699</v>
      </c>
    </row>
    <row r="10" spans="1:30">
      <c r="A10" s="5">
        <v>1410357499</v>
      </c>
      <c r="B10" s="5">
        <v>8.0879999999999992</v>
      </c>
      <c r="C10" s="5">
        <v>9.6259999999999994</v>
      </c>
      <c r="D10" s="5">
        <v>964.21714285714302</v>
      </c>
      <c r="E10" s="5">
        <v>21.3129051629281</v>
      </c>
      <c r="F10" s="5">
        <v>158.470951232739</v>
      </c>
      <c r="G10" s="5">
        <v>2.3733159196201399</v>
      </c>
      <c r="H10" s="5">
        <v>1.4260308320949799</v>
      </c>
      <c r="I10" s="5">
        <v>5.3035936676749896E-3</v>
      </c>
      <c r="J10" s="5">
        <v>175</v>
      </c>
      <c r="K10" s="5">
        <v>1</v>
      </c>
      <c r="L10" s="5">
        <v>1106.39057898842</v>
      </c>
      <c r="M10" s="5">
        <v>15.3686179640671</v>
      </c>
      <c r="O10" s="5">
        <f t="shared" si="8"/>
        <v>1.5380000000000003</v>
      </c>
      <c r="P10" s="5">
        <f t="shared" si="9"/>
        <v>2.5015628786112742</v>
      </c>
      <c r="Q10" s="5">
        <f t="shared" si="10"/>
        <v>2.3522288273453</v>
      </c>
      <c r="R10" s="5"/>
      <c r="S10" s="5">
        <f t="shared" si="11"/>
        <v>0.93700000000000117</v>
      </c>
      <c r="T10" s="5">
        <f t="shared" si="12"/>
        <v>-0.42171587902937491</v>
      </c>
      <c r="U10" s="5">
        <f t="shared" si="13"/>
        <v>-0.37849778385766819</v>
      </c>
      <c r="V10" s="5"/>
      <c r="W10" s="5">
        <f t="shared" si="14"/>
        <v>4.8340208884710689E-3</v>
      </c>
      <c r="X10" s="5">
        <f t="shared" si="15"/>
        <v>1.3575858662498996E-3</v>
      </c>
      <c r="Y10" s="5"/>
      <c r="Z10" s="5">
        <v>9.0250000000000004</v>
      </c>
      <c r="AA10" s="5">
        <v>1421.87428571429</v>
      </c>
      <c r="AB10" s="5">
        <v>1567.86109127348</v>
      </c>
      <c r="AC10" s="5">
        <v>24.972731730812399</v>
      </c>
      <c r="AD10" s="5">
        <v>19.792382873839699</v>
      </c>
    </row>
    <row r="11" spans="1:30">
      <c r="A11" s="5">
        <v>1410356516</v>
      </c>
      <c r="B11" s="5">
        <v>8.0579999999999998</v>
      </c>
      <c r="C11" s="5">
        <v>10.223000000000001</v>
      </c>
      <c r="D11" s="5">
        <v>563.91764705882304</v>
      </c>
      <c r="E11" s="5">
        <v>17.507497995356101</v>
      </c>
      <c r="F11" s="5">
        <v>85.0910773143558</v>
      </c>
      <c r="G11" s="5">
        <v>1.5887843038404199</v>
      </c>
      <c r="H11" s="5">
        <v>1.52119947371868</v>
      </c>
      <c r="I11" s="5">
        <v>1.2220395004764E-2</v>
      </c>
      <c r="J11" s="5">
        <v>170</v>
      </c>
      <c r="K11" s="5">
        <v>0</v>
      </c>
      <c r="L11" s="5">
        <v>637.35742861051403</v>
      </c>
      <c r="M11" s="5">
        <v>11.446102758684001</v>
      </c>
      <c r="O11" s="5">
        <f t="shared" si="8"/>
        <v>2.1650000000000009</v>
      </c>
      <c r="P11" s="5">
        <f t="shared" si="9"/>
        <v>3.113960786315296</v>
      </c>
      <c r="Q11" s="5">
        <f t="shared" si="10"/>
        <v>2.9810423699506039</v>
      </c>
      <c r="R11" s="5"/>
      <c r="S11" s="5">
        <f t="shared" si="11"/>
        <v>0.96700000000000053</v>
      </c>
      <c r="T11" s="5">
        <f t="shared" si="12"/>
        <v>-1.0041137867333962</v>
      </c>
      <c r="U11" s="5">
        <f t="shared" si="13"/>
        <v>-0.97731132646297181</v>
      </c>
      <c r="V11" s="5"/>
      <c r="W11" s="5">
        <f t="shared" si="14"/>
        <v>1.4291778059385418E-2</v>
      </c>
      <c r="X11" s="5">
        <f t="shared" si="15"/>
        <v>5.7050438825234639E-3</v>
      </c>
      <c r="Y11" s="5"/>
      <c r="Z11" s="5">
        <v>9.0250000000000004</v>
      </c>
      <c r="AA11" s="5">
        <v>1421.87428571429</v>
      </c>
      <c r="AB11" s="5">
        <v>1567.86109127348</v>
      </c>
      <c r="AC11" s="5">
        <v>24.972731730812399</v>
      </c>
      <c r="AD11" s="5">
        <v>19.792382873839699</v>
      </c>
    </row>
    <row r="12" spans="1:30">
      <c r="A12" s="5">
        <v>1420367622</v>
      </c>
      <c r="B12" s="5">
        <v>8.0180000000000007</v>
      </c>
      <c r="C12" s="5">
        <v>10.805999999999999</v>
      </c>
      <c r="D12" s="5">
        <v>444.681481481481</v>
      </c>
      <c r="E12" s="5">
        <v>22.152866218273001</v>
      </c>
      <c r="F12" s="5">
        <v>52.794632552472599</v>
      </c>
      <c r="G12" s="5">
        <v>1.60949060480467</v>
      </c>
      <c r="H12" s="5">
        <v>1.82608615731497</v>
      </c>
      <c r="I12" s="5">
        <v>8.4371054174624302E-2</v>
      </c>
      <c r="J12" s="5">
        <v>135</v>
      </c>
      <c r="K12" s="5">
        <v>0</v>
      </c>
      <c r="L12" s="5">
        <v>383.20828900983003</v>
      </c>
      <c r="M12" s="5">
        <v>10.3089282788287</v>
      </c>
      <c r="O12" s="5">
        <f t="shared" si="8"/>
        <v>2.7879999999999985</v>
      </c>
      <c r="P12" s="5">
        <f t="shared" si="9"/>
        <v>3.4118773903301367</v>
      </c>
      <c r="Q12" s="5">
        <f t="shared" si="10"/>
        <v>3.5734127636477755</v>
      </c>
      <c r="R12" s="5"/>
      <c r="S12" s="5">
        <f t="shared" si="11"/>
        <v>1.0069999999999997</v>
      </c>
      <c r="T12" s="5">
        <f t="shared" si="12"/>
        <v>-1.2620303907482386</v>
      </c>
      <c r="U12" s="5">
        <f t="shared" si="13"/>
        <v>-1.5296817201601445</v>
      </c>
      <c r="V12" s="5"/>
      <c r="W12" s="5">
        <f t="shared" si="14"/>
        <v>3.3880862595535577E-2</v>
      </c>
      <c r="X12" s="5">
        <f t="shared" si="15"/>
        <v>1.5201771255946017E-2</v>
      </c>
      <c r="Y12" s="5"/>
      <c r="Z12" s="5">
        <v>9.0250000000000004</v>
      </c>
      <c r="AA12" s="5">
        <v>1421.87428571429</v>
      </c>
      <c r="AB12" s="5">
        <v>1567.86109127348</v>
      </c>
      <c r="AC12" s="5">
        <v>24.972731730812399</v>
      </c>
      <c r="AD12" s="5">
        <v>19.792382873839699</v>
      </c>
    </row>
    <row r="13" spans="1:30">
      <c r="A13" s="5">
        <v>1420368301</v>
      </c>
      <c r="B13" s="5">
        <v>7.859</v>
      </c>
      <c r="C13" s="5">
        <v>10.244999999999999</v>
      </c>
      <c r="D13" s="5">
        <v>346.06779661016901</v>
      </c>
      <c r="E13" s="5">
        <v>15.463859734478101</v>
      </c>
      <c r="F13" s="5">
        <v>43.8985864069139</v>
      </c>
      <c r="G13" s="5">
        <v>1.5508249131537499</v>
      </c>
      <c r="H13" s="5">
        <v>1.7661109480788499</v>
      </c>
      <c r="I13" s="5">
        <v>8.3093797764590305E-2</v>
      </c>
      <c r="J13" s="5">
        <v>118</v>
      </c>
      <c r="K13" s="5">
        <v>0</v>
      </c>
      <c r="L13" s="5">
        <v>334.16153027853801</v>
      </c>
      <c r="M13" s="5">
        <v>11.0309228499237</v>
      </c>
      <c r="O13" s="5">
        <f t="shared" ref="O13:O15" si="16">C13-B13</f>
        <v>2.3859999999999992</v>
      </c>
      <c r="P13" s="5">
        <f t="shared" ref="P13:P15" si="17">S13-T13 + Z13 - 2.5*LOG10(AA13)</f>
        <v>3.8430970304067298</v>
      </c>
      <c r="Q13" s="5">
        <f t="shared" ref="Q13:Q15" si="18">S13-U13+ Z13 - 2.5*LOG10(AB13)</f>
        <v>3.8811088722631109</v>
      </c>
      <c r="R13" s="5"/>
      <c r="S13" s="5">
        <f t="shared" ref="S13:S15" si="19">Z13-B13</f>
        <v>1.1660000000000004</v>
      </c>
      <c r="T13" s="5">
        <f t="shared" ref="T13:T15" si="20">-2.5*LOG10(AA13/D13)</f>
        <v>-1.5342500308248308</v>
      </c>
      <c r="U13" s="5">
        <f t="shared" ref="U13:U15" si="21">-2.5*LOG10(AB13/L13)</f>
        <v>-1.6783778287754789</v>
      </c>
      <c r="V13" s="5"/>
      <c r="W13" s="5">
        <f t="shared" ref="W13:W15" si="22">ABS(-2.5*LOG10((AA13+AC13)/(D13+E13))-T13)</f>
        <v>2.855932461662114E-2</v>
      </c>
      <c r="X13" s="5">
        <f t="shared" ref="X13:X15" si="23">ABS(-2.5*LOG10((AB13+AD13)/(L13+M13))-U13)</f>
        <v>2.1641764263820917E-2</v>
      </c>
      <c r="Y13" s="5"/>
      <c r="Z13" s="5">
        <v>9.0250000000000004</v>
      </c>
      <c r="AA13" s="5">
        <v>1421.87428571429</v>
      </c>
      <c r="AB13" s="5">
        <v>1567.86109127348</v>
      </c>
      <c r="AC13" s="5">
        <v>24.972731730812399</v>
      </c>
      <c r="AD13" s="5">
        <v>19.792382873839699</v>
      </c>
    </row>
    <row r="14" spans="1:30">
      <c r="A14" s="5">
        <v>1410357090</v>
      </c>
      <c r="B14" s="5">
        <v>7.8410000000000002</v>
      </c>
      <c r="C14" s="5">
        <v>9.5380000000000003</v>
      </c>
      <c r="D14" s="5">
        <v>539.96449704142003</v>
      </c>
      <c r="E14" s="5">
        <v>20.302812294671401</v>
      </c>
      <c r="F14" s="5">
        <v>72.790073270377505</v>
      </c>
      <c r="G14" s="5">
        <v>1.5674014642245</v>
      </c>
      <c r="H14" s="5">
        <v>1.50451978038454</v>
      </c>
      <c r="I14" s="5">
        <v>2.0651365376188498E-2</v>
      </c>
      <c r="J14" s="5">
        <v>169</v>
      </c>
      <c r="K14" s="5">
        <v>0</v>
      </c>
      <c r="L14" s="5">
        <v>517.89576826628604</v>
      </c>
      <c r="M14" s="5">
        <v>10.721730366764</v>
      </c>
      <c r="O14" s="5">
        <f t="shared" si="16"/>
        <v>1.6970000000000001</v>
      </c>
      <c r="P14" s="5">
        <f t="shared" si="17"/>
        <v>3.3780869858402021</v>
      </c>
      <c r="Q14" s="5">
        <f t="shared" si="18"/>
        <v>3.4233940939850456</v>
      </c>
      <c r="R14" s="5"/>
      <c r="S14" s="5">
        <f t="shared" si="19"/>
        <v>1.1840000000000002</v>
      </c>
      <c r="T14" s="5">
        <f t="shared" si="20"/>
        <v>-1.0512399862583035</v>
      </c>
      <c r="U14" s="5">
        <f t="shared" si="21"/>
        <v>-1.202663050497415</v>
      </c>
      <c r="V14" s="5"/>
      <c r="W14" s="5">
        <f t="shared" si="22"/>
        <v>2.1171659967442968E-2</v>
      </c>
      <c r="X14" s="5">
        <f t="shared" si="23"/>
        <v>8.6275936608024573E-3</v>
      </c>
      <c r="Y14" s="5"/>
      <c r="Z14" s="5">
        <v>9.0250000000000004</v>
      </c>
      <c r="AA14" s="5">
        <v>1421.87428571429</v>
      </c>
      <c r="AB14" s="5">
        <v>1567.86109127348</v>
      </c>
      <c r="AC14" s="5">
        <v>24.972731730812399</v>
      </c>
      <c r="AD14" s="5">
        <v>19.792382873839699</v>
      </c>
    </row>
    <row r="15" spans="1:30">
      <c r="A15" s="5">
        <v>1410358144</v>
      </c>
      <c r="B15" s="5">
        <v>7.8410000000000002</v>
      </c>
      <c r="C15" s="5">
        <v>10.721</v>
      </c>
      <c r="D15" s="5">
        <v>384.07352941176498</v>
      </c>
      <c r="E15" s="5">
        <v>18.329183790116399</v>
      </c>
      <c r="F15" s="5">
        <v>58.817594052489497</v>
      </c>
      <c r="G15" s="5">
        <v>1.54762486153621</v>
      </c>
      <c r="H15" s="5">
        <v>1.68543599052224</v>
      </c>
      <c r="I15" s="5">
        <v>6.9953635922277504E-2</v>
      </c>
      <c r="J15" s="5">
        <v>136</v>
      </c>
      <c r="K15" s="5">
        <v>0</v>
      </c>
      <c r="L15" s="5">
        <v>414.37202202393502</v>
      </c>
      <c r="M15" s="5">
        <v>10.1285046693336</v>
      </c>
      <c r="O15" s="5">
        <f t="shared" si="16"/>
        <v>2.88</v>
      </c>
      <c r="P15" s="5">
        <f t="shared" si="17"/>
        <v>3.7479640591278756</v>
      </c>
      <c r="Q15" s="5">
        <f t="shared" si="18"/>
        <v>3.6655239384829006</v>
      </c>
      <c r="R15" s="5"/>
      <c r="S15" s="5">
        <f t="shared" si="19"/>
        <v>1.1840000000000002</v>
      </c>
      <c r="T15" s="5">
        <f t="shared" si="20"/>
        <v>-1.4211170595459766</v>
      </c>
      <c r="U15" s="5">
        <f t="shared" si="21"/>
        <v>-1.4447928949952693</v>
      </c>
      <c r="V15" s="5"/>
      <c r="W15" s="5">
        <f t="shared" si="22"/>
        <v>3.1712776861409386E-2</v>
      </c>
      <c r="X15" s="5">
        <f t="shared" si="23"/>
        <v>1.2599183406557746E-2</v>
      </c>
      <c r="Y15" s="5"/>
      <c r="Z15" s="5">
        <v>9.0250000000000004</v>
      </c>
      <c r="AA15" s="5">
        <v>1421.87428571429</v>
      </c>
      <c r="AB15" s="5">
        <v>1567.86109127348</v>
      </c>
      <c r="AC15" s="5">
        <v>24.972731730812399</v>
      </c>
      <c r="AD15" s="5">
        <v>19.792382873839699</v>
      </c>
    </row>
    <row r="16" spans="1:30"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5:30"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17"/>
  <sheetViews>
    <sheetView topLeftCell="D1" workbookViewId="0">
      <selection activeCell="P2" activeCellId="1" sqref="O2:O11 P2:P11"/>
    </sheetView>
  </sheetViews>
  <sheetFormatPr defaultRowHeight="15"/>
  <sheetData>
    <row r="1" spans="1:3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O1" s="3" t="s">
        <v>13</v>
      </c>
      <c r="P1" s="3" t="s">
        <v>14</v>
      </c>
      <c r="Q1" s="3" t="s">
        <v>15</v>
      </c>
      <c r="R1" s="3"/>
      <c r="S1" s="3" t="s">
        <v>16</v>
      </c>
      <c r="T1" s="3" t="s">
        <v>17</v>
      </c>
      <c r="U1" s="3" t="s">
        <v>18</v>
      </c>
      <c r="V1" s="3"/>
      <c r="W1" s="3" t="s">
        <v>19</v>
      </c>
      <c r="X1" s="3" t="s">
        <v>20</v>
      </c>
      <c r="Y1" s="3"/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</row>
    <row r="2" spans="1:34">
      <c r="A2" s="3">
        <v>1410359064</v>
      </c>
      <c r="B2" s="3">
        <v>9.1630000000000003</v>
      </c>
      <c r="C2" s="3">
        <v>10.026999999999999</v>
      </c>
      <c r="D2" s="3">
        <v>460.09352517985599</v>
      </c>
      <c r="E2" s="3">
        <v>25.762847867027201</v>
      </c>
      <c r="F2" s="3">
        <v>41.3995589466806</v>
      </c>
      <c r="G2" s="3">
        <v>1.25414052173737</v>
      </c>
      <c r="H2" s="3">
        <v>1.9099723268103801</v>
      </c>
      <c r="I2" s="3">
        <v>7.7105667216144799E-2</v>
      </c>
      <c r="J2" s="3">
        <v>139</v>
      </c>
      <c r="K2" s="3">
        <v>0</v>
      </c>
      <c r="L2" s="3">
        <v>403.51886393125102</v>
      </c>
      <c r="M2" s="3">
        <v>11.294727856904499</v>
      </c>
      <c r="O2" s="3">
        <f t="shared" ref="O2" si="0">C2-B2</f>
        <v>0.86399999999999899</v>
      </c>
      <c r="P2" s="3">
        <f t="shared" ref="P2" si="1">S2-T2 + Z2 - 2.5*LOG10(AA2)</f>
        <v>1.6018846961166773</v>
      </c>
      <c r="Q2" s="3">
        <f t="shared" ref="Q2" si="2">S2-U2+ Z2 - 2.5*LOG10(AB2)</f>
        <v>1.7443403945496199</v>
      </c>
      <c r="R2" s="3"/>
      <c r="S2" s="3">
        <f t="shared" ref="S2" si="3">Z2-B2</f>
        <v>-0.45199999999999996</v>
      </c>
      <c r="T2" s="3">
        <f t="shared" ref="T2" si="4">-2.5*LOG10(AA2/D2)</f>
        <v>-0.75162844942681606</v>
      </c>
      <c r="U2" s="3">
        <f t="shared" ref="U2" si="5">-2.5*LOG10(AB2/L2)</f>
        <v>-1.2042317637720903</v>
      </c>
      <c r="V2" s="3"/>
      <c r="W2" s="3">
        <f t="shared" ref="W2" si="6">ABS(-2.5*LOG10((AA2+AC2)/(D2+E2))-T2)</f>
        <v>4.0543070642419354E-2</v>
      </c>
      <c r="X2" s="3">
        <f t="shared" ref="X2" si="7">ABS(-2.5*LOG10((AB2+AD2)/(L2+M2))-U2)</f>
        <v>1.4695544322037124E-2</v>
      </c>
      <c r="Y2" s="3"/>
      <c r="Z2" s="3">
        <v>8.7110000000000003</v>
      </c>
      <c r="AA2" s="3">
        <v>919.38518518518504</v>
      </c>
      <c r="AB2" s="3">
        <v>1223.3663981611201</v>
      </c>
      <c r="AC2" s="3">
        <v>15.8956930698861</v>
      </c>
      <c r="AD2" s="3">
        <v>17.3355547651446</v>
      </c>
    </row>
    <row r="3" spans="1:34">
      <c r="A3" s="3">
        <v>1410358901</v>
      </c>
      <c r="B3" s="3">
        <v>9.0670000000000002</v>
      </c>
      <c r="C3" s="3">
        <v>9.1229999999999993</v>
      </c>
      <c r="D3" s="3">
        <v>716.74427480915995</v>
      </c>
      <c r="E3" s="3">
        <v>16.320783792530701</v>
      </c>
      <c r="F3" s="3">
        <v>75.1071743834909</v>
      </c>
      <c r="G3" s="3">
        <v>1.4736634840051701</v>
      </c>
      <c r="H3" s="3">
        <v>1.7207616871972899</v>
      </c>
      <c r="I3" s="3">
        <v>2.6077015926442799E-2</v>
      </c>
      <c r="J3" s="3">
        <v>262</v>
      </c>
      <c r="K3" s="3">
        <v>0</v>
      </c>
      <c r="L3" s="3">
        <v>762.68369400778204</v>
      </c>
      <c r="M3" s="3">
        <v>13.458232342008399</v>
      </c>
      <c r="O3" s="3">
        <f t="shared" ref="O3:O11" si="8">C3-B3</f>
        <v>5.5999999999999162E-2</v>
      </c>
      <c r="P3" s="3">
        <f t="shared" ref="P3:P11" si="9">S3-T3 + Z3 - 2.5*LOG10(AA3)</f>
        <v>1.2165894185338129</v>
      </c>
      <c r="Q3" s="3">
        <f t="shared" ref="Q3:Q11" si="10">S3-U3+ Z3 - 2.5*LOG10(AB3)</f>
        <v>1.1491388465565455</v>
      </c>
      <c r="R3" s="3"/>
      <c r="S3" s="3">
        <f t="shared" ref="S3:S11" si="11">Z3-B3</f>
        <v>-0.35599999999999987</v>
      </c>
      <c r="T3" s="3">
        <f t="shared" ref="T3:T11" si="12">-2.5*LOG10(AA3/D3)</f>
        <v>-0.27033317184395228</v>
      </c>
      <c r="U3" s="3">
        <f t="shared" ref="U3:U11" si="13">-2.5*LOG10(AB3/L3)</f>
        <v>-0.5130302157790172</v>
      </c>
      <c r="V3" s="3"/>
      <c r="W3" s="3">
        <f t="shared" ref="W3:W11" si="14">ABS(-2.5*LOG10((AA3+AC3)/(D3+E3))-T3)</f>
        <v>5.8343321469819243E-3</v>
      </c>
      <c r="X3" s="3">
        <f t="shared" ref="X3:X11" si="15">ABS(-2.5*LOG10((AB3+AD3)/(L3+M3))-U3)</f>
        <v>3.7144116789021853E-3</v>
      </c>
      <c r="Y3" s="3"/>
      <c r="Z3" s="3">
        <v>8.7110000000000003</v>
      </c>
      <c r="AA3" s="3">
        <v>919.38518518518504</v>
      </c>
      <c r="AB3" s="3">
        <v>1223.3663981611201</v>
      </c>
      <c r="AC3" s="3">
        <v>15.8956930698861</v>
      </c>
      <c r="AD3" s="3">
        <v>17.3355547651446</v>
      </c>
    </row>
    <row r="4" spans="1:34">
      <c r="A4" s="3">
        <v>1410359294</v>
      </c>
      <c r="B4" s="3">
        <v>9.02</v>
      </c>
      <c r="C4" s="3">
        <v>9.6170000000000009</v>
      </c>
      <c r="D4" s="3">
        <v>811.18181818181802</v>
      </c>
      <c r="E4" s="3">
        <v>13.5426065962879</v>
      </c>
      <c r="F4" s="3">
        <v>69.967033072023696</v>
      </c>
      <c r="G4" s="3">
        <v>1.2018782558375301</v>
      </c>
      <c r="H4" s="3">
        <v>1.8716385587475199</v>
      </c>
      <c r="I4" s="3">
        <v>1.6399100693647601E-2</v>
      </c>
      <c r="J4" s="3">
        <v>264</v>
      </c>
      <c r="K4" s="3">
        <v>0</v>
      </c>
      <c r="L4" s="3">
        <v>789.14204784438596</v>
      </c>
      <c r="M4" s="3">
        <v>11.4291476284059</v>
      </c>
      <c r="O4" s="3">
        <f t="shared" si="8"/>
        <v>0.59700000000000131</v>
      </c>
      <c r="P4" s="3">
        <f t="shared" si="9"/>
        <v>1.1292044804305714</v>
      </c>
      <c r="Q4" s="3">
        <f t="shared" si="10"/>
        <v>1.1591120387368834</v>
      </c>
      <c r="R4" s="3"/>
      <c r="S4" s="3">
        <f t="shared" si="11"/>
        <v>-0.30899999999999928</v>
      </c>
      <c r="T4" s="3">
        <f t="shared" si="12"/>
        <v>-0.13594823374070991</v>
      </c>
      <c r="U4" s="3">
        <f t="shared" si="13"/>
        <v>-0.47600340795935325</v>
      </c>
      <c r="V4" s="3"/>
      <c r="W4" s="3">
        <f t="shared" si="14"/>
        <v>6.3476285283614597E-4</v>
      </c>
      <c r="X4" s="3">
        <f t="shared" si="15"/>
        <v>3.3464375566577553E-4</v>
      </c>
      <c r="Y4" s="3"/>
      <c r="Z4" s="3">
        <v>8.7110000000000003</v>
      </c>
      <c r="AA4" s="3">
        <v>919.38518518518504</v>
      </c>
      <c r="AB4" s="3">
        <v>1223.3663981611201</v>
      </c>
      <c r="AC4" s="3">
        <v>15.8956930698861</v>
      </c>
      <c r="AD4" s="3">
        <v>17.3355547651446</v>
      </c>
    </row>
    <row r="5" spans="1:34">
      <c r="A5" s="3">
        <v>1410359357</v>
      </c>
      <c r="B5" s="3">
        <v>9.0090000000000003</v>
      </c>
      <c r="C5" s="3">
        <v>8.548</v>
      </c>
      <c r="D5" s="3">
        <v>1337.6861313868601</v>
      </c>
      <c r="E5" s="3">
        <v>20.7643826070302</v>
      </c>
      <c r="F5" s="3">
        <v>125.880611648564</v>
      </c>
      <c r="G5" s="3">
        <v>2.0741161291728498</v>
      </c>
      <c r="H5" s="3">
        <v>1.8388284848979799</v>
      </c>
      <c r="I5" s="3">
        <v>1.26213009168699E-2</v>
      </c>
      <c r="J5" s="3">
        <v>274</v>
      </c>
      <c r="K5" s="3">
        <v>1</v>
      </c>
      <c r="L5" s="3">
        <v>1412.43639288448</v>
      </c>
      <c r="M5" s="3">
        <v>19.8072311215426</v>
      </c>
      <c r="O5" s="3">
        <f t="shared" si="8"/>
        <v>-0.4610000000000003</v>
      </c>
      <c r="P5" s="3">
        <f t="shared" si="9"/>
        <v>0.59711443876208925</v>
      </c>
      <c r="Q5" s="3">
        <f t="shared" si="10"/>
        <v>0.53807775229569987</v>
      </c>
      <c r="R5" s="3"/>
      <c r="S5" s="3">
        <f t="shared" si="11"/>
        <v>-0.29800000000000004</v>
      </c>
      <c r="T5" s="3">
        <f t="shared" si="12"/>
        <v>0.40714180792777249</v>
      </c>
      <c r="U5" s="3">
        <f t="shared" si="13"/>
        <v>0.15603087848182973</v>
      </c>
      <c r="V5" s="3"/>
      <c r="W5" s="3">
        <f t="shared" si="14"/>
        <v>1.8873901155130879E-3</v>
      </c>
      <c r="X5" s="3">
        <f t="shared" si="15"/>
        <v>1.572991693025716E-4</v>
      </c>
      <c r="Y5" s="3"/>
      <c r="Z5" s="3">
        <v>8.7110000000000003</v>
      </c>
      <c r="AA5" s="3">
        <v>919.38518518518504</v>
      </c>
      <c r="AB5" s="3">
        <v>1223.3663981611201</v>
      </c>
      <c r="AC5" s="3">
        <v>15.8956930698861</v>
      </c>
      <c r="AD5" s="3">
        <v>17.3355547651446</v>
      </c>
    </row>
    <row r="6" spans="1:34">
      <c r="A6" s="3">
        <v>1410359269</v>
      </c>
      <c r="B6" s="3">
        <v>8.9489999999999998</v>
      </c>
      <c r="C6" s="3">
        <v>9.1010000000000009</v>
      </c>
      <c r="D6" s="3">
        <v>1067.43542435424</v>
      </c>
      <c r="E6" s="3">
        <v>15.8480029483216</v>
      </c>
      <c r="F6" s="3">
        <v>134.383399922557</v>
      </c>
      <c r="G6" s="3">
        <v>1.94477603450919</v>
      </c>
      <c r="H6" s="3">
        <v>1.5767410679898</v>
      </c>
      <c r="I6" s="3">
        <v>9.0856099267070892E-3</v>
      </c>
      <c r="J6" s="3">
        <v>271</v>
      </c>
      <c r="K6" s="3">
        <v>0</v>
      </c>
      <c r="L6" s="3">
        <v>1296.7757973185701</v>
      </c>
      <c r="M6" s="3">
        <v>16.287984272054398</v>
      </c>
      <c r="O6" s="3">
        <f t="shared" si="8"/>
        <v>0.15200000000000102</v>
      </c>
      <c r="P6" s="3">
        <f t="shared" si="9"/>
        <v>0.90214597154166398</v>
      </c>
      <c r="Q6" s="3">
        <f t="shared" si="10"/>
        <v>0.69083775910389722</v>
      </c>
      <c r="R6" s="3"/>
      <c r="S6" s="3">
        <f t="shared" si="11"/>
        <v>-0.23799999999999955</v>
      </c>
      <c r="T6" s="3">
        <f t="shared" si="12"/>
        <v>0.16211027514819829</v>
      </c>
      <c r="U6" s="3">
        <f t="shared" si="13"/>
        <v>6.3270871673632309E-2</v>
      </c>
      <c r="V6" s="3"/>
      <c r="W6" s="3">
        <f t="shared" si="14"/>
        <v>2.6101656744466073E-3</v>
      </c>
      <c r="X6" s="3">
        <f t="shared" si="15"/>
        <v>1.7249805054840653E-3</v>
      </c>
      <c r="Y6" s="3"/>
      <c r="Z6" s="3">
        <v>8.7110000000000003</v>
      </c>
      <c r="AA6" s="3">
        <v>919.38518518518504</v>
      </c>
      <c r="AB6" s="3">
        <v>1223.3663981611201</v>
      </c>
      <c r="AC6" s="3">
        <v>15.8956930698861</v>
      </c>
      <c r="AD6" s="3">
        <v>17.3355547651446</v>
      </c>
    </row>
    <row r="7" spans="1:34">
      <c r="A7" s="3">
        <v>1410359111</v>
      </c>
      <c r="B7" s="3">
        <v>8.8119999999999994</v>
      </c>
      <c r="C7" s="3">
        <v>10.077</v>
      </c>
      <c r="D7" s="3">
        <v>436.93292682926801</v>
      </c>
      <c r="E7" s="3">
        <v>17.436689957811002</v>
      </c>
      <c r="F7" s="3">
        <v>37.990620417412103</v>
      </c>
      <c r="G7" s="3">
        <v>0.91474985304468104</v>
      </c>
      <c r="H7" s="3">
        <v>2.0572540940686701</v>
      </c>
      <c r="I7" s="3">
        <v>5.6536260523075102E-2</v>
      </c>
      <c r="J7" s="3">
        <v>164</v>
      </c>
      <c r="K7" s="3">
        <v>0</v>
      </c>
      <c r="L7" s="3">
        <v>418.00780920809001</v>
      </c>
      <c r="M7" s="3">
        <v>9.0237062649401505</v>
      </c>
      <c r="O7" s="3">
        <f t="shared" si="8"/>
        <v>1.2650000000000006</v>
      </c>
      <c r="P7" s="3">
        <f t="shared" si="9"/>
        <v>2.0089630651462578</v>
      </c>
      <c r="Q7" s="3">
        <f t="shared" si="10"/>
        <v>2.0570390116850126</v>
      </c>
      <c r="R7" s="3"/>
      <c r="S7" s="3">
        <f t="shared" si="11"/>
        <v>-0.10099999999999909</v>
      </c>
      <c r="T7" s="3">
        <f t="shared" si="12"/>
        <v>-0.80770681845639636</v>
      </c>
      <c r="U7" s="3">
        <f t="shared" si="13"/>
        <v>-1.1659303809074824</v>
      </c>
      <c r="V7" s="3"/>
      <c r="W7" s="3">
        <f t="shared" si="14"/>
        <v>2.3874887318009463E-2</v>
      </c>
      <c r="X7" s="3">
        <f t="shared" si="15"/>
        <v>7.9115355765253526E-3</v>
      </c>
      <c r="Y7" s="3"/>
      <c r="Z7" s="3">
        <v>8.7110000000000003</v>
      </c>
      <c r="AA7" s="3">
        <v>919.38518518518504</v>
      </c>
      <c r="AB7" s="3">
        <v>1223.3663981611201</v>
      </c>
      <c r="AC7" s="3">
        <v>15.8956930698861</v>
      </c>
      <c r="AD7" s="3">
        <v>17.3355547651446</v>
      </c>
    </row>
    <row r="8" spans="1:34">
      <c r="A8" s="3">
        <v>1410360566</v>
      </c>
      <c r="B8" s="3">
        <v>8.7110000000000003</v>
      </c>
      <c r="C8" s="3">
        <v>9.4819999999999993</v>
      </c>
      <c r="D8" s="3">
        <v>919.38518518518504</v>
      </c>
      <c r="E8" s="3">
        <v>15.8956930698861</v>
      </c>
      <c r="F8" s="3">
        <v>137.18549759992101</v>
      </c>
      <c r="G8" s="3">
        <v>2.1084285101068101</v>
      </c>
      <c r="H8" s="3">
        <v>1.4901749480500599</v>
      </c>
      <c r="I8" s="3">
        <v>7.7834763948536802E-3</v>
      </c>
      <c r="J8" s="3">
        <v>270</v>
      </c>
      <c r="K8" s="3">
        <v>0</v>
      </c>
      <c r="L8" s="3">
        <v>1223.3663981611201</v>
      </c>
      <c r="M8" s="3">
        <v>17.3355547651446</v>
      </c>
      <c r="O8" s="3">
        <f t="shared" si="8"/>
        <v>0.77099999999999902</v>
      </c>
      <c r="P8" s="3">
        <f t="shared" si="9"/>
        <v>1.3022562466898613</v>
      </c>
      <c r="Q8" s="3">
        <f t="shared" si="10"/>
        <v>0.99210863077752887</v>
      </c>
      <c r="R8" s="3"/>
      <c r="S8" s="3">
        <f t="shared" si="11"/>
        <v>0</v>
      </c>
      <c r="T8" s="3">
        <f t="shared" si="12"/>
        <v>0</v>
      </c>
      <c r="U8" s="3">
        <f t="shared" si="13"/>
        <v>0</v>
      </c>
      <c r="V8" s="3"/>
      <c r="W8" s="3">
        <f t="shared" si="14"/>
        <v>0</v>
      </c>
      <c r="X8" s="3">
        <f t="shared" si="15"/>
        <v>0</v>
      </c>
      <c r="Y8" s="3"/>
      <c r="Z8" s="3">
        <v>8.7110000000000003</v>
      </c>
      <c r="AA8" s="3">
        <v>919.38518518518504</v>
      </c>
      <c r="AB8" s="3">
        <v>1223.3663981611201</v>
      </c>
      <c r="AC8" s="3">
        <v>15.8956930698861</v>
      </c>
      <c r="AD8" s="3">
        <v>17.3355547651446</v>
      </c>
      <c r="AE8" s="3"/>
      <c r="AF8" s="3"/>
      <c r="AG8" s="3"/>
      <c r="AH8" s="3"/>
    </row>
    <row r="9" spans="1:34">
      <c r="A9" s="3">
        <v>1410359135</v>
      </c>
      <c r="B9" s="3">
        <v>8.2379999999999995</v>
      </c>
      <c r="C9" s="3">
        <v>10.632</v>
      </c>
      <c r="D9" s="3">
        <v>487.55932203389801</v>
      </c>
      <c r="E9" s="3">
        <v>20.301163541093899</v>
      </c>
      <c r="F9" s="3">
        <v>42.969174857467202</v>
      </c>
      <c r="G9" s="3">
        <v>1.07462707034316</v>
      </c>
      <c r="H9" s="3">
        <v>1.9759454165602</v>
      </c>
      <c r="I9" s="3">
        <v>7.9859214596726694E-2</v>
      </c>
      <c r="J9" s="3">
        <v>177</v>
      </c>
      <c r="K9" s="3">
        <v>0</v>
      </c>
      <c r="L9" s="3">
        <v>435.24943365191501</v>
      </c>
      <c r="M9" s="3">
        <v>9.6700487229272696</v>
      </c>
      <c r="O9" s="3">
        <f t="shared" si="8"/>
        <v>2.3940000000000001</v>
      </c>
      <c r="P9" s="3">
        <f t="shared" si="9"/>
        <v>2.4639313388131541</v>
      </c>
      <c r="Q9" s="3">
        <f t="shared" si="10"/>
        <v>2.5871544632894059</v>
      </c>
      <c r="R9" s="3"/>
      <c r="S9" s="3">
        <f t="shared" si="11"/>
        <v>0.47300000000000075</v>
      </c>
      <c r="T9" s="3">
        <f t="shared" si="12"/>
        <v>-0.68867509212329248</v>
      </c>
      <c r="U9" s="3">
        <f t="shared" si="13"/>
        <v>-1.1220458325118761</v>
      </c>
      <c r="V9" s="3"/>
      <c r="W9" s="3">
        <f t="shared" si="14"/>
        <v>2.5681012750781052E-2</v>
      </c>
      <c r="X9" s="3">
        <f t="shared" si="15"/>
        <v>8.5807261532639956E-3</v>
      </c>
      <c r="Y9" s="3"/>
      <c r="Z9" s="3">
        <v>8.7110000000000003</v>
      </c>
      <c r="AA9" s="3">
        <v>919.38518518518504</v>
      </c>
      <c r="AB9" s="3">
        <v>1223.3663981611201</v>
      </c>
      <c r="AC9" s="3">
        <v>15.8956930698861</v>
      </c>
      <c r="AD9" s="3">
        <v>17.3355547651446</v>
      </c>
    </row>
    <row r="10" spans="1:34">
      <c r="A10" s="3">
        <v>1410358952</v>
      </c>
      <c r="B10" s="3">
        <v>7.9470000000000001</v>
      </c>
      <c r="C10" s="3">
        <v>9.5269999999999992</v>
      </c>
      <c r="D10" s="3">
        <v>650.93333333333305</v>
      </c>
      <c r="E10" s="3">
        <v>16.294854218347002</v>
      </c>
      <c r="F10" s="3">
        <v>66.009585344219303</v>
      </c>
      <c r="G10" s="3">
        <v>1.2713638758582699</v>
      </c>
      <c r="H10" s="3">
        <v>1.7816517149573601</v>
      </c>
      <c r="I10" s="3">
        <v>2.07121093355499E-2</v>
      </c>
      <c r="J10" s="3">
        <v>255</v>
      </c>
      <c r="K10" s="3">
        <v>0</v>
      </c>
      <c r="L10" s="3">
        <v>695.86251669513297</v>
      </c>
      <c r="M10" s="3">
        <v>11.574323165388799</v>
      </c>
      <c r="O10" s="3">
        <f t="shared" si="8"/>
        <v>1.5799999999999992</v>
      </c>
      <c r="P10" s="3">
        <f t="shared" si="9"/>
        <v>2.4411587207763255</v>
      </c>
      <c r="Q10" s="3">
        <f t="shared" si="10"/>
        <v>2.3686913914140506</v>
      </c>
      <c r="R10" s="3"/>
      <c r="S10" s="3">
        <f t="shared" si="11"/>
        <v>0.76400000000000023</v>
      </c>
      <c r="T10" s="3">
        <f t="shared" si="12"/>
        <v>-0.3749024740864646</v>
      </c>
      <c r="U10" s="3">
        <f t="shared" si="13"/>
        <v>-0.61258276063652095</v>
      </c>
      <c r="V10" s="3"/>
      <c r="W10" s="3">
        <f t="shared" si="14"/>
        <v>8.2332985660161229E-3</v>
      </c>
      <c r="X10" s="3">
        <f t="shared" si="15"/>
        <v>2.6332760784699705E-3</v>
      </c>
      <c r="Y10" s="3"/>
      <c r="Z10" s="3">
        <v>8.7110000000000003</v>
      </c>
      <c r="AA10" s="3">
        <v>919.38518518518504</v>
      </c>
      <c r="AB10" s="3">
        <v>1223.3663981611201</v>
      </c>
      <c r="AC10" s="3">
        <v>15.8956930698861</v>
      </c>
      <c r="AD10" s="3">
        <v>17.3355547651446</v>
      </c>
    </row>
    <row r="11" spans="1:34">
      <c r="A11" s="3">
        <v>1410360215</v>
      </c>
      <c r="B11" s="3">
        <v>7.8460000000000001</v>
      </c>
      <c r="C11" s="3">
        <v>9.3689999999999998</v>
      </c>
      <c r="D11" s="3">
        <v>768.63846153846202</v>
      </c>
      <c r="E11" s="3">
        <v>14.425046027320199</v>
      </c>
      <c r="F11" s="3">
        <v>69.2762053362123</v>
      </c>
      <c r="G11" s="3">
        <v>1.3961364006286701</v>
      </c>
      <c r="H11" s="3">
        <v>1.96426856546343</v>
      </c>
      <c r="I11" s="3">
        <v>5.05470956427191E-2</v>
      </c>
      <c r="J11" s="3">
        <v>260</v>
      </c>
      <c r="K11" s="3">
        <v>0</v>
      </c>
      <c r="L11" s="3">
        <v>770.85201144120003</v>
      </c>
      <c r="M11" s="3">
        <v>13.5238732988295</v>
      </c>
      <c r="O11" s="3">
        <f t="shared" si="8"/>
        <v>1.5229999999999997</v>
      </c>
      <c r="P11" s="3">
        <f t="shared" si="9"/>
        <v>2.3616947196765725</v>
      </c>
      <c r="Q11" s="3">
        <f t="shared" si="10"/>
        <v>2.3585724750523402</v>
      </c>
      <c r="R11" s="3"/>
      <c r="S11" s="3">
        <f t="shared" si="11"/>
        <v>0.86500000000000021</v>
      </c>
      <c r="T11" s="3">
        <f t="shared" si="12"/>
        <v>-0.19443847298671182</v>
      </c>
      <c r="U11" s="3">
        <f t="shared" si="13"/>
        <v>-0.50146384427481105</v>
      </c>
      <c r="V11" s="3"/>
      <c r="W11" s="3">
        <f t="shared" si="14"/>
        <v>1.5757981569906598E-3</v>
      </c>
      <c r="X11" s="3">
        <f t="shared" si="15"/>
        <v>3.605762265371848E-3</v>
      </c>
      <c r="Y11" s="3"/>
      <c r="Z11" s="3">
        <v>8.7110000000000003</v>
      </c>
      <c r="AA11" s="3">
        <v>919.38518518518504</v>
      </c>
      <c r="AB11" s="3">
        <v>1223.3663981611201</v>
      </c>
      <c r="AC11" s="3">
        <v>15.8956930698861</v>
      </c>
      <c r="AD11" s="3">
        <v>17.3355547651446</v>
      </c>
    </row>
    <row r="12" spans="1:34"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4"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4"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4"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4"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5:30"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12"/>
  <sheetViews>
    <sheetView workbookViewId="0">
      <selection activeCell="M27" sqref="M27"/>
    </sheetView>
  </sheetViews>
  <sheetFormatPr defaultRowHeight="15"/>
  <sheetData>
    <row r="1" spans="1:3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O1" s="3" t="s">
        <v>13</v>
      </c>
      <c r="P1" s="3" t="s">
        <v>14</v>
      </c>
      <c r="Q1" s="3" t="s">
        <v>15</v>
      </c>
      <c r="R1" s="3"/>
      <c r="S1" s="3" t="s">
        <v>16</v>
      </c>
      <c r="T1" s="3" t="s">
        <v>17</v>
      </c>
      <c r="U1" s="3" t="s">
        <v>18</v>
      </c>
      <c r="V1" s="3"/>
      <c r="W1" s="3" t="s">
        <v>19</v>
      </c>
      <c r="X1" s="3" t="s">
        <v>20</v>
      </c>
      <c r="Y1" s="3"/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</row>
    <row r="2" spans="1:34">
      <c r="A2" s="3">
        <v>1420368722</v>
      </c>
      <c r="B2" s="3">
        <v>9.1959999999999997</v>
      </c>
      <c r="C2" s="3">
        <v>9.7460000000000004</v>
      </c>
      <c r="D2" s="3">
        <v>449.14150943396203</v>
      </c>
      <c r="E2" s="3">
        <v>12.437393729692801</v>
      </c>
      <c r="F2" s="3">
        <v>55.560400646450503</v>
      </c>
      <c r="G2" s="3">
        <v>1.12963522194791</v>
      </c>
      <c r="H2" s="3">
        <v>1.6836558970533799</v>
      </c>
      <c r="I2" s="3">
        <v>2.8043907163712498E-2</v>
      </c>
      <c r="J2" s="3">
        <v>212</v>
      </c>
      <c r="K2" s="3">
        <v>0</v>
      </c>
      <c r="L2" s="3">
        <v>542.93816678293604</v>
      </c>
      <c r="M2" s="3">
        <v>9.7106528695457204</v>
      </c>
      <c r="O2" s="3">
        <f t="shared" ref="O2" si="0">C2-B2</f>
        <v>0.55000000000000071</v>
      </c>
      <c r="P2" s="3">
        <f t="shared" ref="P2" si="1">S2-T2 + Z2 - 2.5*LOG10(AA2)</f>
        <v>2.0830420145083579</v>
      </c>
      <c r="Q2" s="3">
        <f t="shared" ref="Q2" si="2">S2-U2+ Z2 - 2.5*LOG10(AB2)</f>
        <v>1.8771240694627469</v>
      </c>
      <c r="R2" s="3"/>
      <c r="S2" s="3">
        <f t="shared" ref="S2" si="3">Z2-B2</f>
        <v>-0.24099999999999966</v>
      </c>
      <c r="T2" s="3">
        <f t="shared" ref="T2" si="4">-2.5*LOG10(AA2/D2)</f>
        <v>-1.3504837911588607</v>
      </c>
      <c r="U2" s="3">
        <f t="shared" ref="U2" si="5">-2.5*LOG10(AB2/L2)</f>
        <v>-1.3380141325447941</v>
      </c>
      <c r="V2" s="3"/>
      <c r="W2" s="3">
        <f t="shared" ref="W2" si="6">ABS(-2.5*LOG10((AA2+AC2)/(D2+E2))-T2)</f>
        <v>1.4581529282474692E-2</v>
      </c>
      <c r="X2" s="3">
        <f t="shared" ref="X2" si="7">ABS(-2.5*LOG10((AB2+AD2)/(L2+M2))-U2)</f>
        <v>4.854882878724931E-3</v>
      </c>
      <c r="Y2" s="3"/>
      <c r="Z2" s="3">
        <v>8.9550000000000001</v>
      </c>
      <c r="AA2" s="3">
        <v>1558.0332103321</v>
      </c>
      <c r="AB2" s="3">
        <v>1861.8985993772101</v>
      </c>
      <c r="AC2" s="3">
        <v>21.784054224713501</v>
      </c>
      <c r="AD2" s="3">
        <v>24.845266320312199</v>
      </c>
    </row>
    <row r="3" spans="1:34">
      <c r="A3" s="3">
        <v>1420367578</v>
      </c>
      <c r="B3" s="3">
        <v>8.9550000000000001</v>
      </c>
      <c r="C3" s="3">
        <v>8.6039999999999992</v>
      </c>
      <c r="D3" s="3">
        <v>1558.0332103321</v>
      </c>
      <c r="E3" s="3">
        <v>21.784054224713501</v>
      </c>
      <c r="F3" s="3">
        <v>177.71985402967201</v>
      </c>
      <c r="G3" s="3">
        <v>2.5922886172242099</v>
      </c>
      <c r="H3" s="3">
        <v>1.6623294653121401</v>
      </c>
      <c r="I3" s="3">
        <v>8.4737357676839507E-3</v>
      </c>
      <c r="J3" s="3">
        <v>271</v>
      </c>
      <c r="K3" s="3">
        <v>20</v>
      </c>
      <c r="L3" s="3">
        <v>1861.8985993772101</v>
      </c>
      <c r="M3" s="3">
        <v>24.845266320312199</v>
      </c>
      <c r="O3" s="3">
        <f t="shared" ref="O3:O10" si="8">C3-B3</f>
        <v>-0.35100000000000087</v>
      </c>
      <c r="P3" s="3">
        <f t="shared" ref="P3:P10" si="9">S3-T3 + Z3 - 2.5*LOG10(AA3)</f>
        <v>0.97355822334949771</v>
      </c>
      <c r="Q3" s="3">
        <f t="shared" ref="Q3:Q10" si="10">S3-U3+ Z3 - 2.5*LOG10(AB3)</f>
        <v>0.7801099369179525</v>
      </c>
      <c r="R3" s="3"/>
      <c r="S3" s="3">
        <f t="shared" ref="S3:S10" si="11">Z3-B3</f>
        <v>0</v>
      </c>
      <c r="T3" s="3">
        <f t="shared" ref="T3:T10" si="12">-2.5*LOG10(AA3/D3)</f>
        <v>0</v>
      </c>
      <c r="U3" s="3">
        <f t="shared" ref="U3:U10" si="13">-2.5*LOG10(AB3/L3)</f>
        <v>0</v>
      </c>
      <c r="V3" s="3"/>
      <c r="W3" s="3">
        <f t="shared" ref="W3:W10" si="14">ABS(-2.5*LOG10((AA3+AC3)/(D3+E3))-T3)</f>
        <v>0</v>
      </c>
      <c r="X3" s="3">
        <f t="shared" ref="X3:X10" si="15">ABS(-2.5*LOG10((AB3+AD3)/(L3+M3))-U3)</f>
        <v>0</v>
      </c>
      <c r="Y3" s="3"/>
      <c r="Z3" s="3">
        <v>8.9550000000000001</v>
      </c>
      <c r="AA3" s="3">
        <v>1558.0332103321</v>
      </c>
      <c r="AB3" s="3">
        <v>1861.8985993772101</v>
      </c>
      <c r="AC3" s="3">
        <v>21.784054224713501</v>
      </c>
      <c r="AD3" s="3">
        <v>24.845266320312199</v>
      </c>
    </row>
    <row r="4" spans="1:34">
      <c r="A4" s="3">
        <v>1410358224</v>
      </c>
      <c r="B4" s="3">
        <v>8.9090000000000007</v>
      </c>
      <c r="C4" s="3">
        <v>9.0649999999999995</v>
      </c>
      <c r="D4" s="3">
        <v>1006.9198473282401</v>
      </c>
      <c r="E4" s="3">
        <v>17.117220350147399</v>
      </c>
      <c r="F4" s="3">
        <v>85.803272556532903</v>
      </c>
      <c r="G4" s="3">
        <v>1.5346700661307699</v>
      </c>
      <c r="H4" s="3">
        <v>1.93079877481127</v>
      </c>
      <c r="I4" s="3">
        <v>1.5684712832095899E-2</v>
      </c>
      <c r="J4" s="3">
        <v>262</v>
      </c>
      <c r="K4" s="3">
        <v>0</v>
      </c>
      <c r="L4" s="3">
        <v>1017.3389038748199</v>
      </c>
      <c r="M4" s="3">
        <v>16.327373761602399</v>
      </c>
      <c r="O4" s="3">
        <f t="shared" si="8"/>
        <v>0.15599999999999881</v>
      </c>
      <c r="P4" s="3">
        <f t="shared" si="9"/>
        <v>1.4935127467750462</v>
      </c>
      <c r="Q4" s="3">
        <f t="shared" si="10"/>
        <v>1.4823358685179855</v>
      </c>
      <c r="R4" s="3"/>
      <c r="S4" s="3">
        <f t="shared" si="11"/>
        <v>4.5999999999999375E-2</v>
      </c>
      <c r="T4" s="3">
        <f t="shared" si="12"/>
        <v>-0.47395452342555</v>
      </c>
      <c r="U4" s="3">
        <f t="shared" si="13"/>
        <v>-0.65622593160003317</v>
      </c>
      <c r="V4" s="3"/>
      <c r="W4" s="3">
        <f t="shared" si="14"/>
        <v>3.226577845141021E-3</v>
      </c>
      <c r="X4" s="3">
        <f t="shared" si="15"/>
        <v>2.8944351177564442E-3</v>
      </c>
      <c r="Y4" s="3"/>
      <c r="Z4" s="3">
        <v>8.9550000000000001</v>
      </c>
      <c r="AA4" s="3">
        <v>1558.0332103321</v>
      </c>
      <c r="AB4" s="3">
        <v>1861.8985993772101</v>
      </c>
      <c r="AC4" s="3">
        <v>21.784054224713501</v>
      </c>
      <c r="AD4" s="3">
        <v>24.845266320312199</v>
      </c>
    </row>
    <row r="5" spans="1:34">
      <c r="A5" s="3">
        <v>1410357756</v>
      </c>
      <c r="B5" s="3">
        <v>8.8940000000000001</v>
      </c>
      <c r="C5" s="3">
        <v>10.029</v>
      </c>
      <c r="D5" s="3">
        <v>888.27838827838798</v>
      </c>
      <c r="E5" s="3">
        <v>15.4329359960354</v>
      </c>
      <c r="F5" s="3">
        <v>87.397446434515899</v>
      </c>
      <c r="G5" s="3">
        <v>1.4927462505159099</v>
      </c>
      <c r="H5" s="3">
        <v>1.80550422576476</v>
      </c>
      <c r="I5" s="3">
        <v>1.6643197291715699E-2</v>
      </c>
      <c r="J5" s="3">
        <v>273</v>
      </c>
      <c r="K5" s="3">
        <v>0</v>
      </c>
      <c r="L5" s="3">
        <v>970.70132559852402</v>
      </c>
      <c r="M5" s="3">
        <v>13.950219649397599</v>
      </c>
      <c r="O5" s="3">
        <f t="shared" si="8"/>
        <v>1.1349999999999998</v>
      </c>
      <c r="P5" s="3">
        <f t="shared" si="9"/>
        <v>1.6446272602561827</v>
      </c>
      <c r="Q5" s="3">
        <f t="shared" si="10"/>
        <v>1.5482859432474854</v>
      </c>
      <c r="R5" s="3"/>
      <c r="S5" s="3">
        <f t="shared" si="11"/>
        <v>6.0999999999999943E-2</v>
      </c>
      <c r="T5" s="3">
        <f t="shared" si="12"/>
        <v>-0.61006903690668568</v>
      </c>
      <c r="U5" s="3">
        <f t="shared" si="13"/>
        <v>-0.70717600632953292</v>
      </c>
      <c r="V5" s="3"/>
      <c r="W5" s="3">
        <f t="shared" si="14"/>
        <v>3.6262089652170371E-3</v>
      </c>
      <c r="X5" s="3">
        <f t="shared" si="15"/>
        <v>1.1000566602914486E-3</v>
      </c>
      <c r="Y5" s="3"/>
      <c r="Z5" s="3">
        <v>8.9550000000000001</v>
      </c>
      <c r="AA5" s="3">
        <v>1558.0332103321</v>
      </c>
      <c r="AB5" s="3">
        <v>1861.8985993772101</v>
      </c>
      <c r="AC5" s="3">
        <v>21.784054224713501</v>
      </c>
      <c r="AD5" s="3">
        <v>24.845266320312199</v>
      </c>
    </row>
    <row r="6" spans="1:34">
      <c r="A6" s="3">
        <v>1410357310</v>
      </c>
      <c r="B6" s="3">
        <v>8.3040000000000003</v>
      </c>
      <c r="C6" s="3">
        <v>8.9659999999999993</v>
      </c>
      <c r="D6" s="3">
        <v>854.14074074074097</v>
      </c>
      <c r="E6" s="3">
        <v>17.144641930906101</v>
      </c>
      <c r="F6" s="3">
        <v>82.581605364552999</v>
      </c>
      <c r="G6" s="3">
        <v>1.5402478354859701</v>
      </c>
      <c r="H6" s="3">
        <v>1.77256479392195</v>
      </c>
      <c r="I6" s="3">
        <v>1.7114815249069E-2</v>
      </c>
      <c r="J6" s="3">
        <v>270</v>
      </c>
      <c r="K6" s="3">
        <v>0</v>
      </c>
      <c r="L6" s="3">
        <v>893.04286653501595</v>
      </c>
      <c r="M6" s="3">
        <v>14.8086940856364</v>
      </c>
      <c r="O6" s="3">
        <f t="shared" si="8"/>
        <v>0.66199999999999903</v>
      </c>
      <c r="P6" s="3">
        <f t="shared" si="9"/>
        <v>2.2771764067345952</v>
      </c>
      <c r="Q6" s="3">
        <f t="shared" si="10"/>
        <v>2.2288192356095333</v>
      </c>
      <c r="R6" s="3"/>
      <c r="S6" s="3">
        <f t="shared" si="11"/>
        <v>0.6509999999999998</v>
      </c>
      <c r="T6" s="3">
        <f t="shared" si="12"/>
        <v>-0.65261818338509725</v>
      </c>
      <c r="U6" s="3">
        <f t="shared" si="13"/>
        <v>-0.79770929869158036</v>
      </c>
      <c r="V6" s="3"/>
      <c r="W6" s="3">
        <f t="shared" si="14"/>
        <v>6.5021145790531421E-3</v>
      </c>
      <c r="X6" s="3">
        <f t="shared" si="15"/>
        <v>3.4640432310832914E-3</v>
      </c>
      <c r="Y6" s="3"/>
      <c r="Z6" s="3">
        <v>8.9550000000000001</v>
      </c>
      <c r="AA6" s="3">
        <v>1558.0332103321</v>
      </c>
      <c r="AB6" s="3">
        <v>1861.8985993772101</v>
      </c>
      <c r="AC6" s="3">
        <v>21.784054224713501</v>
      </c>
      <c r="AD6" s="3">
        <v>24.845266320312199</v>
      </c>
    </row>
    <row r="7" spans="1:34">
      <c r="A7" s="3">
        <v>1410357499</v>
      </c>
      <c r="B7" s="3">
        <v>8.0879999999999992</v>
      </c>
      <c r="C7" s="3">
        <v>9.6259999999999994</v>
      </c>
      <c r="D7" s="3">
        <v>718.90038314176195</v>
      </c>
      <c r="E7" s="3">
        <v>13.865334186707001</v>
      </c>
      <c r="F7" s="3">
        <v>66.693709006015297</v>
      </c>
      <c r="G7" s="3">
        <v>1.4254237196423201</v>
      </c>
      <c r="H7" s="3">
        <v>1.8764836561426901</v>
      </c>
      <c r="I7" s="3">
        <v>2.72763805397944E-2</v>
      </c>
      <c r="J7" s="3">
        <v>261</v>
      </c>
      <c r="K7" s="3">
        <v>0</v>
      </c>
      <c r="L7" s="3">
        <v>740.66883384141602</v>
      </c>
      <c r="M7" s="3">
        <v>12.819656817797799</v>
      </c>
      <c r="O7" s="3">
        <f t="shared" si="8"/>
        <v>1.5380000000000003</v>
      </c>
      <c r="P7" s="3">
        <f t="shared" si="9"/>
        <v>2.6803282123221557</v>
      </c>
      <c r="Q7" s="3">
        <f t="shared" si="10"/>
        <v>2.64793982345088</v>
      </c>
      <c r="R7" s="3"/>
      <c r="S7" s="3">
        <f t="shared" si="11"/>
        <v>0.86700000000000088</v>
      </c>
      <c r="T7" s="3">
        <f t="shared" si="12"/>
        <v>-0.83976998897265609</v>
      </c>
      <c r="U7" s="3">
        <f t="shared" si="13"/>
        <v>-1.000829886532927</v>
      </c>
      <c r="V7" s="3"/>
      <c r="W7" s="3">
        <f t="shared" si="14"/>
        <v>5.6657063750421566E-3</v>
      </c>
      <c r="X7" s="3">
        <f t="shared" si="15"/>
        <v>4.2390772987274117E-3</v>
      </c>
      <c r="Y7" s="3"/>
      <c r="Z7" s="3">
        <v>8.9550000000000001</v>
      </c>
      <c r="AA7" s="3">
        <v>1558.0332103321</v>
      </c>
      <c r="AB7" s="3">
        <v>1861.8985993772101</v>
      </c>
      <c r="AC7" s="3">
        <v>21.784054224713501</v>
      </c>
      <c r="AD7" s="3">
        <v>24.845266320312199</v>
      </c>
    </row>
    <row r="8" spans="1:34">
      <c r="A8" s="3">
        <v>1420367622</v>
      </c>
      <c r="B8" s="3">
        <v>8.0180000000000007</v>
      </c>
      <c r="C8" s="3">
        <v>10.805999999999999</v>
      </c>
      <c r="D8" s="3">
        <v>397.02793296089402</v>
      </c>
      <c r="E8" s="3">
        <v>12.863658157997101</v>
      </c>
      <c r="F8" s="3">
        <v>43.561399277632901</v>
      </c>
      <c r="G8" s="3">
        <v>1.1060908469625801</v>
      </c>
      <c r="H8" s="3">
        <v>1.77070969226563</v>
      </c>
      <c r="I8" s="3">
        <v>4.4627588226869401E-2</v>
      </c>
      <c r="J8" s="3">
        <v>179</v>
      </c>
      <c r="K8" s="3">
        <v>0</v>
      </c>
      <c r="L8" s="3">
        <v>431.217106004882</v>
      </c>
      <c r="M8" s="3">
        <v>10.0223225852298</v>
      </c>
      <c r="O8" s="3">
        <f t="shared" si="8"/>
        <v>2.7879999999999985</v>
      </c>
      <c r="P8" s="3">
        <f t="shared" si="9"/>
        <v>3.3949473432683703</v>
      </c>
      <c r="Q8" s="3">
        <f t="shared" si="10"/>
        <v>3.3052600484947714</v>
      </c>
      <c r="R8" s="3"/>
      <c r="S8" s="3">
        <f t="shared" si="11"/>
        <v>0.93699999999999939</v>
      </c>
      <c r="T8" s="3">
        <f t="shared" si="12"/>
        <v>-1.4843891199188743</v>
      </c>
      <c r="U8" s="3">
        <f t="shared" si="13"/>
        <v>-1.5881501115768195</v>
      </c>
      <c r="V8" s="3"/>
      <c r="W8" s="3">
        <f t="shared" si="14"/>
        <v>1.9544503249262934E-2</v>
      </c>
      <c r="X8" s="3">
        <f t="shared" si="15"/>
        <v>1.0553528679431157E-2</v>
      </c>
      <c r="Y8" s="3"/>
      <c r="Z8" s="3">
        <v>8.9550000000000001</v>
      </c>
      <c r="AA8" s="3">
        <v>1558.0332103321</v>
      </c>
      <c r="AB8" s="3">
        <v>1861.8985993772101</v>
      </c>
      <c r="AC8" s="3">
        <v>21.784054224713501</v>
      </c>
      <c r="AD8" s="3">
        <v>24.845266320312199</v>
      </c>
    </row>
    <row r="9" spans="1:34">
      <c r="A9" s="3">
        <v>1410358722</v>
      </c>
      <c r="B9" s="3">
        <v>7.9139999999999997</v>
      </c>
      <c r="C9" s="3">
        <v>9.5380000000000003</v>
      </c>
      <c r="D9" s="3">
        <v>582.27</v>
      </c>
      <c r="E9" s="3">
        <v>14.7211696376341</v>
      </c>
      <c r="F9" s="3">
        <v>52.971216516528997</v>
      </c>
      <c r="G9" s="3">
        <v>1.1501701542337299</v>
      </c>
      <c r="H9" s="3">
        <v>1.9300893843940601</v>
      </c>
      <c r="I9" s="3">
        <v>3.2386442245655997E-2</v>
      </c>
      <c r="J9" s="3">
        <v>200</v>
      </c>
      <c r="K9" s="3">
        <v>0</v>
      </c>
      <c r="L9" s="3">
        <v>603.026967346015</v>
      </c>
      <c r="M9" s="3">
        <v>11.5420346640409</v>
      </c>
      <c r="O9" s="3">
        <f t="shared" si="8"/>
        <v>1.6240000000000006</v>
      </c>
      <c r="P9" s="3">
        <f t="shared" si="9"/>
        <v>3.083188963121188</v>
      </c>
      <c r="Q9" s="3">
        <f t="shared" si="10"/>
        <v>3.0451581644767902</v>
      </c>
      <c r="R9" s="3"/>
      <c r="S9" s="3">
        <f t="shared" si="11"/>
        <v>1.0410000000000004</v>
      </c>
      <c r="T9" s="3">
        <f t="shared" si="12"/>
        <v>-1.0686307397716901</v>
      </c>
      <c r="U9" s="3">
        <f t="shared" si="13"/>
        <v>-1.2240482275588374</v>
      </c>
      <c r="V9" s="3"/>
      <c r="W9" s="3">
        <f t="shared" si="14"/>
        <v>1.2033369175972863E-2</v>
      </c>
      <c r="X9" s="3">
        <f t="shared" si="15"/>
        <v>6.1924890952642642E-3</v>
      </c>
      <c r="Y9" s="3"/>
      <c r="Z9" s="3">
        <v>8.9550000000000001</v>
      </c>
      <c r="AA9" s="3">
        <v>1558.0332103321</v>
      </c>
      <c r="AB9" s="3">
        <v>1861.8985993772101</v>
      </c>
      <c r="AC9" s="3">
        <v>21.784054224713501</v>
      </c>
      <c r="AD9" s="3">
        <v>24.845266320312199</v>
      </c>
    </row>
    <row r="10" spans="1:34">
      <c r="A10" s="3">
        <v>1410357090</v>
      </c>
      <c r="B10" s="3">
        <v>7.8410000000000002</v>
      </c>
      <c r="C10" s="3">
        <v>9.5380000000000003</v>
      </c>
      <c r="D10" s="3">
        <v>464.41711229946497</v>
      </c>
      <c r="E10" s="3">
        <v>17.191292831186399</v>
      </c>
      <c r="F10" s="3">
        <v>42.933237830170398</v>
      </c>
      <c r="G10" s="3">
        <v>0.96573543666363404</v>
      </c>
      <c r="H10" s="3">
        <v>1.9297778922548801</v>
      </c>
      <c r="I10" s="3">
        <v>6.5828997670273906E-2</v>
      </c>
      <c r="J10" s="3">
        <v>187</v>
      </c>
      <c r="K10" s="3">
        <v>0</v>
      </c>
      <c r="L10" s="3">
        <v>443.68540682093601</v>
      </c>
      <c r="M10" s="3">
        <v>9.4525820603129596</v>
      </c>
      <c r="O10" s="3">
        <f t="shared" si="8"/>
        <v>1.6970000000000001</v>
      </c>
      <c r="P10" s="3">
        <f t="shared" si="9"/>
        <v>3.401729465656711</v>
      </c>
      <c r="Q10" s="3">
        <f t="shared" si="10"/>
        <v>3.4513121383808372</v>
      </c>
      <c r="R10" s="3"/>
      <c r="S10" s="3">
        <f t="shared" si="11"/>
        <v>1.1139999999999999</v>
      </c>
      <c r="T10" s="3">
        <f t="shared" si="12"/>
        <v>-1.3141712423072127</v>
      </c>
      <c r="U10" s="3">
        <f t="shared" si="13"/>
        <v>-1.557202201462885</v>
      </c>
      <c r="V10" s="3"/>
      <c r="W10" s="3">
        <f t="shared" si="14"/>
        <v>2.4389247662409685E-2</v>
      </c>
      <c r="X10" s="3">
        <f t="shared" si="15"/>
        <v>8.4960169108458938E-3</v>
      </c>
      <c r="Y10" s="3"/>
      <c r="Z10" s="3">
        <v>8.9550000000000001</v>
      </c>
      <c r="AA10" s="3">
        <v>1558.0332103321</v>
      </c>
      <c r="AB10" s="3">
        <v>1861.8985993772101</v>
      </c>
      <c r="AC10" s="3">
        <v>21.784054224713501</v>
      </c>
      <c r="AD10" s="3">
        <v>24.845266320312199</v>
      </c>
    </row>
    <row r="11" spans="1:34"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31"/>
  <sheetViews>
    <sheetView workbookViewId="0">
      <selection sqref="A1:M27"/>
    </sheetView>
  </sheetViews>
  <sheetFormatPr defaultRowHeight="15"/>
  <cols>
    <col min="1" max="1" width="16.28515625" customWidth="1"/>
    <col min="15" max="15" width="9.140625" customWidth="1"/>
  </cols>
  <sheetData>
    <row r="1" spans="1:3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O1" s="6" t="s">
        <v>13</v>
      </c>
      <c r="P1" s="6" t="s">
        <v>14</v>
      </c>
      <c r="Q1" s="6" t="s">
        <v>15</v>
      </c>
      <c r="R1" s="6"/>
      <c r="S1" s="6" t="s">
        <v>16</v>
      </c>
      <c r="T1" s="6" t="s">
        <v>17</v>
      </c>
      <c r="U1" s="6" t="s">
        <v>18</v>
      </c>
      <c r="V1" s="6"/>
      <c r="W1" s="6" t="s">
        <v>19</v>
      </c>
      <c r="X1" s="6" t="s">
        <v>20</v>
      </c>
      <c r="Y1" s="6"/>
      <c r="Z1" s="6" t="s">
        <v>21</v>
      </c>
      <c r="AA1" s="6" t="s">
        <v>22</v>
      </c>
      <c r="AB1" s="6" t="s">
        <v>23</v>
      </c>
      <c r="AC1" s="6" t="s">
        <v>24</v>
      </c>
      <c r="AD1" s="6" t="s">
        <v>25</v>
      </c>
    </row>
    <row r="2" spans="1:34">
      <c r="A2" s="6">
        <v>1410358977</v>
      </c>
      <c r="B2" s="6">
        <v>10.38</v>
      </c>
      <c r="C2" s="6">
        <v>10.976000000000001</v>
      </c>
      <c r="D2" s="6">
        <v>356.3</v>
      </c>
      <c r="E2" s="6">
        <v>62.7875575961423</v>
      </c>
      <c r="F2" s="6">
        <v>16.872576968104202</v>
      </c>
      <c r="G2" s="6">
        <v>0.60471203608436996</v>
      </c>
      <c r="H2" s="6">
        <v>2.70667136488446</v>
      </c>
      <c r="I2" s="6">
        <v>0.142787454259173</v>
      </c>
      <c r="J2" s="6">
        <v>60</v>
      </c>
      <c r="K2" s="6">
        <v>0</v>
      </c>
      <c r="L2" s="6">
        <v>239.715196217228</v>
      </c>
      <c r="M2" s="6">
        <v>7.9527702135822</v>
      </c>
      <c r="O2" s="6">
        <f t="shared" ref="O2:O27" si="0">C2-B2</f>
        <v>0.59600000000000009</v>
      </c>
      <c r="P2" s="6">
        <f t="shared" ref="P2:P27" si="1">S2-T2 + Z2 - 2.5*LOG10(AA2)</f>
        <v>0.22246044412245958</v>
      </c>
      <c r="Q2" s="6">
        <f t="shared" ref="Q2:Q27" si="2">S2-U2+ Z2 - 2.5*LOG10(AB2)</f>
        <v>0.65276108487728557</v>
      </c>
      <c r="R2" s="6"/>
      <c r="S2" s="6">
        <f t="shared" ref="S2:S27" si="3">Z2-B2</f>
        <v>-1.8890000000000011</v>
      </c>
      <c r="T2" s="6">
        <f t="shared" ref="T2:T27" si="4">-2.5*LOG10(AA2/D2)</f>
        <v>-2.4720955766339965</v>
      </c>
      <c r="U2" s="6">
        <f t="shared" ref="U2:U27" si="5">-2.5*LOG10(AB2/L2)</f>
        <v>-2.773267309248121</v>
      </c>
      <c r="V2" s="6"/>
      <c r="W2" s="6">
        <f t="shared" ref="W2:W27" si="6">ABS(-2.5*LOG10((AA2+AC2)/(D2+E2))-T2)</f>
        <v>0.16886309898342589</v>
      </c>
      <c r="X2" s="6">
        <f t="shared" ref="X2:X27" si="7">ABS(-2.5*LOG10((AB2+AD2)/(L2+M2))-U2)</f>
        <v>2.6721601203664846E-2</v>
      </c>
      <c r="Y2" s="6"/>
      <c r="Z2" s="6">
        <v>8.4909999999999997</v>
      </c>
      <c r="AA2" s="6">
        <v>3472.5943396226398</v>
      </c>
      <c r="AB2" s="6">
        <v>3083.20562577687</v>
      </c>
      <c r="AC2" s="6">
        <v>23.617653130803799</v>
      </c>
      <c r="AD2" s="6">
        <v>24.845266320312199</v>
      </c>
    </row>
    <row r="3" spans="1:34">
      <c r="A3" s="6">
        <v>1410359088</v>
      </c>
      <c r="B3" s="6">
        <v>10.089</v>
      </c>
      <c r="C3" s="6">
        <v>10.35</v>
      </c>
      <c r="D3" s="6">
        <v>308.22093023255798</v>
      </c>
      <c r="E3" s="6">
        <v>24.999142230621501</v>
      </c>
      <c r="F3" s="6">
        <v>23.4818278095788</v>
      </c>
      <c r="G3" s="6">
        <v>0.78262122905459097</v>
      </c>
      <c r="H3" s="6">
        <v>2.23056733260159</v>
      </c>
      <c r="I3" s="6">
        <v>8.8352986549218804E-2</v>
      </c>
      <c r="J3" s="6">
        <v>86</v>
      </c>
      <c r="K3" s="6">
        <v>0</v>
      </c>
      <c r="L3" s="6">
        <v>319.57658208747898</v>
      </c>
      <c r="M3" s="6">
        <v>10.8749954341344</v>
      </c>
      <c r="O3" s="6">
        <f t="shared" si="0"/>
        <v>0.26099999999999923</v>
      </c>
      <c r="P3" s="6">
        <f t="shared" si="1"/>
        <v>0.67084468289647603</v>
      </c>
      <c r="Q3" s="6">
        <f t="shared" si="2"/>
        <v>0.6315626309890181</v>
      </c>
      <c r="R3" s="6"/>
      <c r="S3" s="6">
        <f t="shared" si="3"/>
        <v>-1.5980000000000008</v>
      </c>
      <c r="T3" s="6">
        <f t="shared" si="4"/>
        <v>-2.6294798154080135</v>
      </c>
      <c r="U3" s="6">
        <f t="shared" si="5"/>
        <v>-2.4610688553598532</v>
      </c>
      <c r="V3" s="6"/>
      <c r="W3" s="6">
        <f t="shared" si="6"/>
        <v>7.7313306139584537E-2</v>
      </c>
      <c r="X3" s="6">
        <f t="shared" si="7"/>
        <v>2.7618125397915971E-2</v>
      </c>
      <c r="Y3" s="6"/>
      <c r="Z3" s="6">
        <v>8.4909999999999997</v>
      </c>
      <c r="AA3" s="6">
        <v>3472.5943396226398</v>
      </c>
      <c r="AB3" s="6">
        <v>3083.20562577687</v>
      </c>
      <c r="AC3" s="6">
        <v>23.617653130803799</v>
      </c>
      <c r="AD3" s="6">
        <v>24.845266320312199</v>
      </c>
    </row>
    <row r="4" spans="1:34">
      <c r="A4" s="6">
        <v>1410358613</v>
      </c>
      <c r="B4" s="6">
        <v>10.038</v>
      </c>
      <c r="C4" s="6">
        <v>10.696</v>
      </c>
      <c r="D4" s="6">
        <v>324.31081081081101</v>
      </c>
      <c r="E4" s="6">
        <v>48.019908237850103</v>
      </c>
      <c r="F4" s="6">
        <v>18.474790248491701</v>
      </c>
      <c r="G4" s="6">
        <v>0.52868069901358195</v>
      </c>
      <c r="H4" s="6">
        <v>2.3687732602909599</v>
      </c>
      <c r="I4" s="6">
        <v>8.9043655026313201E-2</v>
      </c>
      <c r="J4" s="6">
        <v>74</v>
      </c>
      <c r="K4" s="6">
        <v>0</v>
      </c>
      <c r="L4" s="6">
        <v>264.45978289872801</v>
      </c>
      <c r="M4" s="6">
        <v>7.03089199091837</v>
      </c>
      <c r="O4" s="6">
        <f t="shared" si="0"/>
        <v>0.65799999999999947</v>
      </c>
      <c r="P4" s="6">
        <f t="shared" si="1"/>
        <v>0.66659643499946064</v>
      </c>
      <c r="Q4" s="6">
        <f t="shared" si="2"/>
        <v>0.88810090730590652</v>
      </c>
      <c r="R4" s="6"/>
      <c r="S4" s="6">
        <f t="shared" si="3"/>
        <v>-1.5470000000000006</v>
      </c>
      <c r="T4" s="6">
        <f t="shared" si="4"/>
        <v>-2.5742315675109979</v>
      </c>
      <c r="U4" s="6">
        <f t="shared" si="5"/>
        <v>-2.6666071316767419</v>
      </c>
      <c r="V4" s="6"/>
      <c r="W4" s="6">
        <f t="shared" si="6"/>
        <v>0.14255934463648545</v>
      </c>
      <c r="X4" s="6">
        <f t="shared" si="7"/>
        <v>1.9774120850604149E-2</v>
      </c>
      <c r="Y4" s="6"/>
      <c r="Z4" s="6">
        <v>8.4909999999999997</v>
      </c>
      <c r="AA4" s="6">
        <v>3472.5943396226398</v>
      </c>
      <c r="AB4" s="6">
        <v>3083.20562577687</v>
      </c>
      <c r="AC4" s="6">
        <v>23.617653130803799</v>
      </c>
      <c r="AD4" s="6">
        <v>24.845266320312199</v>
      </c>
    </row>
    <row r="5" spans="1:34">
      <c r="A5" s="6">
        <v>1410359847</v>
      </c>
      <c r="B5" s="6">
        <v>9.9580000000000002</v>
      </c>
      <c r="C5" s="6">
        <v>10.557</v>
      </c>
      <c r="D5" s="6">
        <v>298.33333333333297</v>
      </c>
      <c r="E5" s="6">
        <v>37.191090985305202</v>
      </c>
      <c r="F5" s="6">
        <v>19.367855229820101</v>
      </c>
      <c r="G5" s="6">
        <v>0.60746802947310696</v>
      </c>
      <c r="H5" s="6">
        <v>2.5313114586400598</v>
      </c>
      <c r="I5" s="6">
        <v>0.118929520464713</v>
      </c>
      <c r="J5" s="6">
        <v>84</v>
      </c>
      <c r="K5" s="6">
        <v>0</v>
      </c>
      <c r="L5" s="6">
        <v>264.937338344978</v>
      </c>
      <c r="M5" s="6">
        <v>8.2728324260289394</v>
      </c>
      <c r="O5" s="6">
        <f t="shared" si="0"/>
        <v>0.5990000000000002</v>
      </c>
      <c r="P5" s="6">
        <f t="shared" si="1"/>
        <v>0.83724554850937594</v>
      </c>
      <c r="Q5" s="6">
        <f t="shared" si="2"/>
        <v>0.96614207769536442</v>
      </c>
      <c r="R5" s="6"/>
      <c r="S5" s="6">
        <f t="shared" si="3"/>
        <v>-1.4670000000000005</v>
      </c>
      <c r="T5" s="6">
        <f t="shared" si="4"/>
        <v>-2.6648806810209131</v>
      </c>
      <c r="U5" s="6">
        <f t="shared" si="5"/>
        <v>-2.6646483020661997</v>
      </c>
      <c r="V5" s="6"/>
      <c r="W5" s="6">
        <f t="shared" si="6"/>
        <v>0.1201966352410726</v>
      </c>
      <c r="X5" s="6">
        <f t="shared" si="7"/>
        <v>2.4670155331589338E-2</v>
      </c>
      <c r="Y5" s="6"/>
      <c r="Z5" s="6">
        <v>8.4909999999999997</v>
      </c>
      <c r="AA5" s="6">
        <v>3472.5943396226398</v>
      </c>
      <c r="AB5" s="6">
        <v>3083.20562577687</v>
      </c>
      <c r="AC5" s="6">
        <v>23.617653130803799</v>
      </c>
      <c r="AD5" s="6">
        <v>24.845266320312199</v>
      </c>
      <c r="AE5" s="6"/>
      <c r="AF5" s="6"/>
      <c r="AG5" s="6"/>
      <c r="AH5" s="6"/>
    </row>
    <row r="6" spans="1:34">
      <c r="A6" s="6">
        <v>1410359039</v>
      </c>
      <c r="B6" s="6">
        <v>9.9160000000000004</v>
      </c>
      <c r="C6" s="6">
        <v>11.473000000000001</v>
      </c>
      <c r="D6" s="6">
        <v>287.771428571429</v>
      </c>
      <c r="E6" s="6">
        <v>31.012276512062801</v>
      </c>
      <c r="F6" s="6">
        <v>18.678205041008798</v>
      </c>
      <c r="G6" s="6">
        <v>0.68072121060132396</v>
      </c>
      <c r="H6" s="6">
        <v>2.56018821959898</v>
      </c>
      <c r="I6" s="6">
        <v>0.166263421134385</v>
      </c>
      <c r="J6" s="6">
        <v>70</v>
      </c>
      <c r="K6" s="6">
        <v>0</v>
      </c>
      <c r="L6" s="6">
        <v>250.34760149333999</v>
      </c>
      <c r="M6" s="6">
        <v>7.8020432471635601</v>
      </c>
      <c r="O6" s="6">
        <f t="shared" si="0"/>
        <v>1.5570000000000004</v>
      </c>
      <c r="P6" s="6">
        <f t="shared" si="1"/>
        <v>0.91838081812617034</v>
      </c>
      <c r="Q6" s="6">
        <f t="shared" si="2"/>
        <v>1.0696414127317535</v>
      </c>
      <c r="R6" s="6"/>
      <c r="S6" s="6">
        <f t="shared" si="3"/>
        <v>-1.4250000000000007</v>
      </c>
      <c r="T6" s="6">
        <f t="shared" si="4"/>
        <v>-2.7040159506377077</v>
      </c>
      <c r="U6" s="6">
        <f t="shared" si="5"/>
        <v>-2.726147637102589</v>
      </c>
      <c r="V6" s="6"/>
      <c r="W6" s="6">
        <f t="shared" si="6"/>
        <v>0.10376183998342237</v>
      </c>
      <c r="X6" s="6">
        <f t="shared" si="7"/>
        <v>2.460616278004446E-2</v>
      </c>
      <c r="Y6" s="6"/>
      <c r="Z6" s="6">
        <v>8.4909999999999997</v>
      </c>
      <c r="AA6" s="6">
        <v>3472.5943396226398</v>
      </c>
      <c r="AB6" s="6">
        <v>3083.20562577687</v>
      </c>
      <c r="AC6" s="6">
        <v>23.617653130803799</v>
      </c>
      <c r="AD6" s="6">
        <v>24.845266320312199</v>
      </c>
    </row>
    <row r="7" spans="1:34">
      <c r="A7" s="6">
        <v>1410358982</v>
      </c>
      <c r="B7" s="6">
        <v>9.9</v>
      </c>
      <c r="C7" s="6">
        <v>10.385</v>
      </c>
      <c r="D7" s="6">
        <v>317.54736842105302</v>
      </c>
      <c r="E7" s="6">
        <v>12.7551218840172</v>
      </c>
      <c r="F7" s="6">
        <v>27.290332753132699</v>
      </c>
      <c r="G7" s="6">
        <v>0.79551809708565502</v>
      </c>
      <c r="H7" s="6">
        <v>2.1721203782758498</v>
      </c>
      <c r="I7" s="6">
        <v>4.5513651919177597E-2</v>
      </c>
      <c r="J7" s="6">
        <v>95</v>
      </c>
      <c r="K7" s="6">
        <v>0</v>
      </c>
      <c r="L7" s="6">
        <v>385.70177349777498</v>
      </c>
      <c r="M7" s="6">
        <v>9.53718069841171</v>
      </c>
      <c r="O7" s="6">
        <f t="shared" si="0"/>
        <v>0.48499999999999943</v>
      </c>
      <c r="P7" s="6">
        <f t="shared" si="1"/>
        <v>0.82747870498941012</v>
      </c>
      <c r="Q7" s="6">
        <f t="shared" si="2"/>
        <v>0.61637091049287562</v>
      </c>
      <c r="R7" s="6"/>
      <c r="S7" s="6">
        <f t="shared" si="3"/>
        <v>-1.4090000000000007</v>
      </c>
      <c r="T7" s="6">
        <f t="shared" si="4"/>
        <v>-2.5971138375009479</v>
      </c>
      <c r="U7" s="6">
        <f t="shared" si="5"/>
        <v>-2.2568771348637111</v>
      </c>
      <c r="V7" s="6"/>
      <c r="W7" s="6">
        <f t="shared" si="6"/>
        <v>3.539906213594346E-2</v>
      </c>
      <c r="X7" s="6">
        <f t="shared" si="7"/>
        <v>1.780618494476327E-2</v>
      </c>
      <c r="Y7" s="6"/>
      <c r="Z7" s="6">
        <v>8.4909999999999997</v>
      </c>
      <c r="AA7" s="6">
        <v>3472.5943396226398</v>
      </c>
      <c r="AB7" s="6">
        <v>3083.20562577687</v>
      </c>
      <c r="AC7" s="6">
        <v>23.617653130803799</v>
      </c>
      <c r="AD7" s="6">
        <v>24.845266320312199</v>
      </c>
    </row>
    <row r="8" spans="1:34">
      <c r="A8" s="6">
        <v>1410360342</v>
      </c>
      <c r="B8" s="6">
        <v>9.7569999999999997</v>
      </c>
      <c r="C8" s="6">
        <v>10.097</v>
      </c>
      <c r="D8" s="6">
        <v>358.96511627907</v>
      </c>
      <c r="E8" s="6">
        <v>16.525628257698202</v>
      </c>
      <c r="F8" s="6">
        <v>23.1039686641404</v>
      </c>
      <c r="G8" s="6">
        <v>0.70094722155140798</v>
      </c>
      <c r="H8" s="6">
        <v>2.3536875834380502</v>
      </c>
      <c r="I8" s="6">
        <v>6.4168879552533004E-2</v>
      </c>
      <c r="J8" s="6">
        <v>86</v>
      </c>
      <c r="K8" s="6">
        <v>0</v>
      </c>
      <c r="L8" s="6">
        <v>337.51808477053697</v>
      </c>
      <c r="M8" s="6">
        <v>9.5097409936002695</v>
      </c>
      <c r="O8" s="6">
        <f t="shared" si="0"/>
        <v>0.33999999999999986</v>
      </c>
      <c r="P8" s="6">
        <f t="shared" si="1"/>
        <v>0.83736938373249359</v>
      </c>
      <c r="Q8" s="6">
        <f t="shared" si="2"/>
        <v>0.90425738000365818</v>
      </c>
      <c r="R8" s="6"/>
      <c r="S8" s="6">
        <f t="shared" si="3"/>
        <v>-1.266</v>
      </c>
      <c r="T8" s="6">
        <f t="shared" si="4"/>
        <v>-2.4640045162440298</v>
      </c>
      <c r="U8" s="6">
        <f t="shared" si="5"/>
        <v>-2.401763604374493</v>
      </c>
      <c r="V8" s="6"/>
      <c r="W8" s="6">
        <f t="shared" si="6"/>
        <v>4.1508212138304135E-2</v>
      </c>
      <c r="X8" s="6">
        <f t="shared" si="7"/>
        <v>2.1454048911380585E-2</v>
      </c>
      <c r="Y8" s="6"/>
      <c r="Z8" s="6">
        <v>8.4909999999999997</v>
      </c>
      <c r="AA8" s="6">
        <v>3472.5943396226398</v>
      </c>
      <c r="AB8" s="6">
        <v>3083.20562577687</v>
      </c>
      <c r="AC8" s="6">
        <v>23.617653130803799</v>
      </c>
      <c r="AD8" s="6">
        <v>24.845266320312199</v>
      </c>
    </row>
    <row r="9" spans="1:34">
      <c r="A9" s="6">
        <v>1410358080</v>
      </c>
      <c r="B9" s="6">
        <v>9.6579999999999995</v>
      </c>
      <c r="C9" s="6">
        <v>11.038</v>
      </c>
      <c r="D9" s="6">
        <v>361.57831325301203</v>
      </c>
      <c r="E9" s="6">
        <v>41.428677895273999</v>
      </c>
      <c r="F9" s="6">
        <v>22.516171453211701</v>
      </c>
      <c r="G9" s="6">
        <v>0.73255160228118898</v>
      </c>
      <c r="H9" s="6">
        <v>2.41871890724663</v>
      </c>
      <c r="I9" s="6">
        <v>0.118608198925509</v>
      </c>
      <c r="J9" s="6">
        <v>83</v>
      </c>
      <c r="K9" s="6">
        <v>0</v>
      </c>
      <c r="L9" s="6">
        <v>312.15012853104798</v>
      </c>
      <c r="M9" s="6">
        <v>10.4113338121798</v>
      </c>
      <c r="O9" s="6">
        <f t="shared" si="0"/>
        <v>1.3800000000000008</v>
      </c>
      <c r="P9" s="6">
        <f t="shared" si="1"/>
        <v>0.92849406383371402</v>
      </c>
      <c r="Q9" s="6">
        <f t="shared" si="2"/>
        <v>1.0880912047685118</v>
      </c>
      <c r="R9" s="6"/>
      <c r="S9" s="6">
        <f t="shared" si="3"/>
        <v>-1.1669999999999998</v>
      </c>
      <c r="T9" s="6">
        <f t="shared" si="4"/>
        <v>-2.456129196345251</v>
      </c>
      <c r="U9" s="6">
        <f t="shared" si="5"/>
        <v>-2.4865974291393451</v>
      </c>
      <c r="V9" s="6"/>
      <c r="W9" s="6">
        <f t="shared" si="6"/>
        <v>0.11041625113064946</v>
      </c>
      <c r="X9" s="6">
        <f t="shared" si="7"/>
        <v>2.6908323828664926E-2</v>
      </c>
      <c r="Y9" s="6"/>
      <c r="Z9" s="6">
        <v>8.4909999999999997</v>
      </c>
      <c r="AA9" s="6">
        <v>3472.5943396226398</v>
      </c>
      <c r="AB9" s="6">
        <v>3083.20562577687</v>
      </c>
      <c r="AC9" s="6">
        <v>23.617653130803799</v>
      </c>
      <c r="AD9" s="6">
        <v>24.845266320312199</v>
      </c>
    </row>
    <row r="10" spans="1:34">
      <c r="A10" s="6">
        <v>1400363773</v>
      </c>
      <c r="B10" s="6">
        <v>9.6560000000000006</v>
      </c>
      <c r="C10" s="6">
        <v>11.976000000000001</v>
      </c>
      <c r="D10" s="6">
        <v>448.67045454545502</v>
      </c>
      <c r="E10" s="6">
        <v>24.5216146937296</v>
      </c>
      <c r="F10" s="6">
        <v>23.882008885095399</v>
      </c>
      <c r="G10" s="6">
        <v>0.82106941601394801</v>
      </c>
      <c r="H10" s="6">
        <v>2.2550950902612601</v>
      </c>
      <c r="I10" s="6">
        <v>0.11327441592175901</v>
      </c>
      <c r="J10" s="6">
        <v>88</v>
      </c>
      <c r="K10" s="6">
        <v>0</v>
      </c>
      <c r="L10" s="6">
        <v>325.72075194168298</v>
      </c>
      <c r="M10" s="6">
        <v>12.280304499496101</v>
      </c>
      <c r="O10" s="6">
        <f t="shared" si="0"/>
        <v>2.3200000000000003</v>
      </c>
      <c r="P10" s="6">
        <f t="shared" si="1"/>
        <v>0.69618132076474382</v>
      </c>
      <c r="Q10" s="6">
        <f t="shared" si="2"/>
        <v>1.0438864282219864</v>
      </c>
      <c r="R10" s="6"/>
      <c r="S10" s="6">
        <f t="shared" si="3"/>
        <v>-1.1650000000000009</v>
      </c>
      <c r="T10" s="6">
        <f t="shared" si="4"/>
        <v>-2.221816453276281</v>
      </c>
      <c r="U10" s="6">
        <f t="shared" si="5"/>
        <v>-2.4403926525928226</v>
      </c>
      <c r="V10" s="6"/>
      <c r="W10" s="6">
        <f t="shared" si="6"/>
        <v>5.0415700740244151E-2</v>
      </c>
      <c r="X10" s="6">
        <f t="shared" si="7"/>
        <v>3.1467493204474284E-2</v>
      </c>
      <c r="Y10" s="6"/>
      <c r="Z10" s="6">
        <v>8.4909999999999997</v>
      </c>
      <c r="AA10" s="6">
        <v>3472.5943396226398</v>
      </c>
      <c r="AB10" s="6">
        <v>3083.20562577687</v>
      </c>
      <c r="AC10" s="6">
        <v>23.617653130803799</v>
      </c>
      <c r="AD10" s="6">
        <v>24.845266320312199</v>
      </c>
    </row>
    <row r="11" spans="1:34">
      <c r="A11" s="6">
        <v>1410359464</v>
      </c>
      <c r="B11" s="6">
        <v>9.6479999999999997</v>
      </c>
      <c r="C11" s="6">
        <v>10.617000000000001</v>
      </c>
      <c r="D11" s="6">
        <v>379.39189189189199</v>
      </c>
      <c r="E11" s="6">
        <v>52.802918638923202</v>
      </c>
      <c r="F11" s="6">
        <v>21.430617304043899</v>
      </c>
      <c r="G11" s="6">
        <v>0.88168832203372804</v>
      </c>
      <c r="H11" s="6">
        <v>2.4417726443027701</v>
      </c>
      <c r="I11" s="6">
        <v>0.10741701259688</v>
      </c>
      <c r="J11" s="6">
        <v>74</v>
      </c>
      <c r="K11" s="6">
        <v>0</v>
      </c>
      <c r="L11" s="6">
        <v>295.94594299946198</v>
      </c>
      <c r="M11" s="6">
        <v>9.4987622383194807</v>
      </c>
      <c r="O11" s="6">
        <f t="shared" si="0"/>
        <v>0.96900000000000119</v>
      </c>
      <c r="P11" s="6">
        <f t="shared" si="1"/>
        <v>0.88627988699370164</v>
      </c>
      <c r="Q11" s="6">
        <f t="shared" si="2"/>
        <v>1.1559690230369029</v>
      </c>
      <c r="R11" s="6"/>
      <c r="S11" s="6">
        <f t="shared" si="3"/>
        <v>-1.157</v>
      </c>
      <c r="T11" s="6">
        <f t="shared" si="4"/>
        <v>-2.4039150195052374</v>
      </c>
      <c r="U11" s="6">
        <f t="shared" si="5"/>
        <v>-2.5444752474077377</v>
      </c>
      <c r="V11" s="6"/>
      <c r="W11" s="6">
        <f t="shared" si="6"/>
        <v>0.13411949375260734</v>
      </c>
      <c r="X11" s="6">
        <f t="shared" si="7"/>
        <v>2.5586446819650721E-2</v>
      </c>
      <c r="Y11" s="6"/>
      <c r="Z11" s="6">
        <v>8.4909999999999997</v>
      </c>
      <c r="AA11" s="6">
        <v>3472.5943396226398</v>
      </c>
      <c r="AB11" s="6">
        <v>3083.20562577687</v>
      </c>
      <c r="AC11" s="6">
        <v>23.617653130803799</v>
      </c>
      <c r="AD11" s="6">
        <v>24.845266320312199</v>
      </c>
    </row>
    <row r="12" spans="1:34">
      <c r="A12" s="6">
        <v>1410358863</v>
      </c>
      <c r="B12" s="6">
        <v>9.5920000000000005</v>
      </c>
      <c r="C12" s="6">
        <v>10.311999999999999</v>
      </c>
      <c r="D12" s="6">
        <v>319.39</v>
      </c>
      <c r="E12" s="6">
        <v>13.9521747050415</v>
      </c>
      <c r="F12" s="6">
        <v>27.1639095635365</v>
      </c>
      <c r="G12" s="6">
        <v>0.94288973668229903</v>
      </c>
      <c r="H12" s="6">
        <v>1.9798206952900801</v>
      </c>
      <c r="I12" s="6">
        <v>4.2772909471791798E-2</v>
      </c>
      <c r="J12" s="6">
        <v>100</v>
      </c>
      <c r="K12" s="6">
        <v>0</v>
      </c>
      <c r="L12" s="6">
        <v>352.48990901657402</v>
      </c>
      <c r="M12" s="6">
        <v>9.5161154634853293</v>
      </c>
      <c r="O12" s="6">
        <f t="shared" si="0"/>
        <v>0.71999999999999886</v>
      </c>
      <c r="P12" s="6">
        <f t="shared" si="1"/>
        <v>1.1291967140192476</v>
      </c>
      <c r="Q12" s="6">
        <f t="shared" si="2"/>
        <v>1.0221332783917259</v>
      </c>
      <c r="R12" s="6"/>
      <c r="S12" s="6">
        <f t="shared" si="3"/>
        <v>-1.1010000000000009</v>
      </c>
      <c r="T12" s="6">
        <f t="shared" si="4"/>
        <v>-2.5908318465307856</v>
      </c>
      <c r="U12" s="6">
        <f t="shared" si="5"/>
        <v>-2.3546395027625606</v>
      </c>
      <c r="V12" s="6"/>
      <c r="W12" s="6">
        <f t="shared" si="6"/>
        <v>3.9063112043984827E-2</v>
      </c>
      <c r="X12" s="6">
        <f t="shared" si="7"/>
        <v>2.0208694378229808E-2</v>
      </c>
      <c r="Y12" s="6"/>
      <c r="Z12" s="6">
        <v>8.4909999999999997</v>
      </c>
      <c r="AA12" s="6">
        <v>3472.5943396226398</v>
      </c>
      <c r="AB12" s="6">
        <v>3083.20562577687</v>
      </c>
      <c r="AC12" s="6">
        <v>23.617653130803799</v>
      </c>
      <c r="AD12" s="6">
        <v>24.845266320312199</v>
      </c>
    </row>
    <row r="13" spans="1:34">
      <c r="A13" s="6">
        <v>1400363289</v>
      </c>
      <c r="B13" s="6">
        <v>9.5380000000000003</v>
      </c>
      <c r="C13" s="6">
        <v>11.307</v>
      </c>
      <c r="D13" s="6">
        <v>299.75</v>
      </c>
      <c r="E13" s="6">
        <v>17.019980976012398</v>
      </c>
      <c r="F13" s="6">
        <v>19.647973800493901</v>
      </c>
      <c r="G13" s="6">
        <v>0.60132342463801902</v>
      </c>
      <c r="H13" s="6">
        <v>2.5380406423551398</v>
      </c>
      <c r="I13" s="6">
        <v>0.148200875608967</v>
      </c>
      <c r="J13" s="6">
        <v>76</v>
      </c>
      <c r="K13" s="6">
        <v>0</v>
      </c>
      <c r="L13" s="6">
        <v>378.56598375310301</v>
      </c>
      <c r="M13" s="6">
        <v>92.198255318784604</v>
      </c>
      <c r="O13" s="6">
        <f t="shared" si="0"/>
        <v>1.7690000000000001</v>
      </c>
      <c r="P13" s="6">
        <f t="shared" si="1"/>
        <v>1.2521020205727833</v>
      </c>
      <c r="Q13" s="6">
        <f t="shared" si="2"/>
        <v>0.99864603094919779</v>
      </c>
      <c r="R13" s="6"/>
      <c r="S13" s="6">
        <f t="shared" si="3"/>
        <v>-1.0470000000000006</v>
      </c>
      <c r="T13" s="6">
        <f t="shared" si="4"/>
        <v>-2.6597371530843201</v>
      </c>
      <c r="U13" s="6">
        <f t="shared" si="5"/>
        <v>-2.2771522553200327</v>
      </c>
      <c r="V13" s="6"/>
      <c r="W13" s="6">
        <f t="shared" si="6"/>
        <v>5.2602803878033733E-2</v>
      </c>
      <c r="X13" s="6">
        <f t="shared" si="7"/>
        <v>0.22794061387533349</v>
      </c>
      <c r="Y13" s="6"/>
      <c r="Z13" s="6">
        <v>8.4909999999999997</v>
      </c>
      <c r="AA13" s="6">
        <v>3472.5943396226398</v>
      </c>
      <c r="AB13" s="6">
        <v>3083.20562577687</v>
      </c>
      <c r="AC13" s="6">
        <v>23.617653130803799</v>
      </c>
      <c r="AD13" s="6">
        <v>24.845266320312199</v>
      </c>
    </row>
    <row r="14" spans="1:34">
      <c r="A14" s="6">
        <v>1410358322</v>
      </c>
      <c r="B14" s="6">
        <v>9.4179999999999993</v>
      </c>
      <c r="C14" s="6">
        <v>9.8640000000000008</v>
      </c>
      <c r="D14" s="6">
        <v>453.51546391752601</v>
      </c>
      <c r="E14" s="6">
        <v>15.1977094209821</v>
      </c>
      <c r="F14" s="6">
        <v>31.178075676782498</v>
      </c>
      <c r="G14" s="6">
        <v>0.84782561209098195</v>
      </c>
      <c r="H14" s="6">
        <v>2.2841690058263202</v>
      </c>
      <c r="I14" s="6">
        <v>6.55085216265021E-2</v>
      </c>
      <c r="J14" s="6">
        <v>97</v>
      </c>
      <c r="K14" s="6">
        <v>0</v>
      </c>
      <c r="L14" s="6">
        <v>451.67426397251597</v>
      </c>
      <c r="M14" s="6">
        <v>10.9284720118654</v>
      </c>
      <c r="O14" s="6">
        <f t="shared" si="0"/>
        <v>0.44600000000000151</v>
      </c>
      <c r="P14" s="6">
        <f t="shared" si="1"/>
        <v>0.92251974957173211</v>
      </c>
      <c r="Q14" s="6">
        <f t="shared" si="2"/>
        <v>0.92693663618863731</v>
      </c>
      <c r="R14" s="6"/>
      <c r="S14" s="6">
        <f t="shared" si="3"/>
        <v>-0.9269999999999996</v>
      </c>
      <c r="T14" s="6">
        <f t="shared" si="4"/>
        <v>-2.2101548820832684</v>
      </c>
      <c r="U14" s="6">
        <f t="shared" si="5"/>
        <v>-2.0854428605594721</v>
      </c>
      <c r="V14" s="6"/>
      <c r="W14" s="6">
        <f t="shared" si="6"/>
        <v>2.8428385789351029E-2</v>
      </c>
      <c r="X14" s="6">
        <f t="shared" si="7"/>
        <v>1.7243049448222081E-2</v>
      </c>
      <c r="Y14" s="6"/>
      <c r="Z14" s="6">
        <v>8.4909999999999997</v>
      </c>
      <c r="AA14" s="6">
        <v>3472.5943396226398</v>
      </c>
      <c r="AB14" s="6">
        <v>3083.20562577687</v>
      </c>
      <c r="AC14" s="6">
        <v>23.617653130803799</v>
      </c>
      <c r="AD14" s="6">
        <v>24.845266320312199</v>
      </c>
    </row>
    <row r="15" spans="1:34">
      <c r="A15" s="6">
        <v>1410360120</v>
      </c>
      <c r="B15" s="6">
        <v>9.1679999999999993</v>
      </c>
      <c r="C15" s="6">
        <v>10.672000000000001</v>
      </c>
      <c r="D15" s="6">
        <v>377</v>
      </c>
      <c r="E15" s="6">
        <v>14.455056768158601</v>
      </c>
      <c r="F15" s="6">
        <v>29.7053447187585</v>
      </c>
      <c r="G15" s="6">
        <v>0.79598685700582295</v>
      </c>
      <c r="H15" s="6">
        <v>2.15176354131281</v>
      </c>
      <c r="I15" s="6">
        <v>4.0823542015120298E-2</v>
      </c>
      <c r="J15" s="6">
        <v>97</v>
      </c>
      <c r="K15" s="6">
        <v>0</v>
      </c>
      <c r="L15" s="6">
        <v>423.03007674166298</v>
      </c>
      <c r="M15" s="6">
        <v>10.665097156550299</v>
      </c>
      <c r="O15" s="6">
        <f t="shared" si="0"/>
        <v>1.5040000000000013</v>
      </c>
      <c r="P15" s="6">
        <f t="shared" si="1"/>
        <v>1.3731466244855177</v>
      </c>
      <c r="Q15" s="6">
        <f t="shared" si="2"/>
        <v>1.2480718847622896</v>
      </c>
      <c r="R15" s="6"/>
      <c r="S15" s="6">
        <f t="shared" si="3"/>
        <v>-0.6769999999999996</v>
      </c>
      <c r="T15" s="6">
        <f t="shared" si="4"/>
        <v>-2.4107817569970535</v>
      </c>
      <c r="U15" s="6">
        <f t="shared" si="5"/>
        <v>-2.1565781091331231</v>
      </c>
      <c r="V15" s="6"/>
      <c r="W15" s="6">
        <f t="shared" si="6"/>
        <v>3.3492130498083306E-2</v>
      </c>
      <c r="X15" s="6">
        <f t="shared" si="7"/>
        <v>1.8319279028301327E-2</v>
      </c>
      <c r="Y15" s="6"/>
      <c r="Z15" s="6">
        <v>8.4909999999999997</v>
      </c>
      <c r="AA15" s="6">
        <v>3472.5943396226398</v>
      </c>
      <c r="AB15" s="6">
        <v>3083.20562577687</v>
      </c>
      <c r="AC15" s="6">
        <v>23.617653130803799</v>
      </c>
      <c r="AD15" s="6">
        <v>24.845266320312199</v>
      </c>
    </row>
    <row r="16" spans="1:34">
      <c r="A16" s="6">
        <v>1410359064</v>
      </c>
      <c r="B16" s="6">
        <v>9.1630000000000003</v>
      </c>
      <c r="C16" s="6">
        <v>10.026999999999999</v>
      </c>
      <c r="D16" s="6">
        <v>504.13265306122503</v>
      </c>
      <c r="E16" s="6">
        <v>25.284349742278501</v>
      </c>
      <c r="F16" s="6">
        <v>33.797636821717497</v>
      </c>
      <c r="G16" s="6">
        <v>0.97264949088366204</v>
      </c>
      <c r="H16" s="6">
        <v>2.23484933229558</v>
      </c>
      <c r="I16" s="6">
        <v>4.2198269858730202E-2</v>
      </c>
      <c r="J16" s="6">
        <v>98</v>
      </c>
      <c r="K16" s="6">
        <v>0</v>
      </c>
      <c r="L16" s="6">
        <v>493.98228140092903</v>
      </c>
      <c r="M16" s="6">
        <v>12.687296896297701</v>
      </c>
      <c r="O16" s="6">
        <f t="shared" si="0"/>
        <v>0.86399999999999899</v>
      </c>
      <c r="P16" s="6">
        <f t="shared" si="1"/>
        <v>1.0626379301546791</v>
      </c>
      <c r="Q16" s="6">
        <f t="shared" si="2"/>
        <v>1.0847215711514533</v>
      </c>
      <c r="R16" s="6"/>
      <c r="S16" s="6">
        <f t="shared" si="3"/>
        <v>-0.6720000000000006</v>
      </c>
      <c r="T16" s="6">
        <f t="shared" si="4"/>
        <v>-2.095273062666215</v>
      </c>
      <c r="U16" s="6">
        <f t="shared" si="5"/>
        <v>-1.9882277955222887</v>
      </c>
      <c r="V16" s="6"/>
      <c r="W16" s="6">
        <f t="shared" si="6"/>
        <v>4.5773379742096054E-2</v>
      </c>
      <c r="X16" s="6">
        <f t="shared" si="7"/>
        <v>1.881956428450593E-2</v>
      </c>
      <c r="Y16" s="6"/>
      <c r="Z16" s="6">
        <v>8.4909999999999997</v>
      </c>
      <c r="AA16" s="6">
        <v>3472.5943396226398</v>
      </c>
      <c r="AB16" s="6">
        <v>3083.20562577687</v>
      </c>
      <c r="AC16" s="6">
        <v>23.617653130803799</v>
      </c>
      <c r="AD16" s="6">
        <v>24.845266320312199</v>
      </c>
    </row>
    <row r="17" spans="1:30">
      <c r="A17" s="6">
        <v>1410358901</v>
      </c>
      <c r="B17" s="6">
        <v>9.0670000000000002</v>
      </c>
      <c r="C17" s="6">
        <v>9.1229999999999993</v>
      </c>
      <c r="D17" s="6">
        <v>1141.4905660377401</v>
      </c>
      <c r="E17" s="6">
        <v>21.4197204100027</v>
      </c>
      <c r="F17" s="6">
        <v>107.9632387839</v>
      </c>
      <c r="G17" s="6">
        <v>1.6100045941529799</v>
      </c>
      <c r="H17" s="6">
        <v>1.81679810763241</v>
      </c>
      <c r="I17" s="6">
        <v>1.02085549623559E-2</v>
      </c>
      <c r="J17" s="6">
        <v>106</v>
      </c>
      <c r="K17" s="6">
        <v>0</v>
      </c>
      <c r="L17" s="6">
        <v>1382.2154037124401</v>
      </c>
      <c r="M17" s="6">
        <v>20.9639498021211</v>
      </c>
      <c r="O17" s="6">
        <f t="shared" si="0"/>
        <v>5.5999999999999162E-2</v>
      </c>
      <c r="P17" s="6">
        <f t="shared" si="1"/>
        <v>0.27131918357208207</v>
      </c>
      <c r="Q17" s="6">
        <f t="shared" si="2"/>
        <v>6.3560678667158754E-2</v>
      </c>
      <c r="R17" s="6"/>
      <c r="S17" s="6">
        <f t="shared" si="3"/>
        <v>-0.57600000000000051</v>
      </c>
      <c r="T17" s="6">
        <f t="shared" si="4"/>
        <v>-1.2079543160836193</v>
      </c>
      <c r="U17" s="6">
        <f t="shared" si="5"/>
        <v>-0.87106690303799306</v>
      </c>
      <c r="V17" s="6"/>
      <c r="W17" s="6">
        <f t="shared" si="6"/>
        <v>1.2825450735516331E-2</v>
      </c>
      <c r="X17" s="6">
        <f t="shared" si="7"/>
        <v>7.6295639901814427E-3</v>
      </c>
      <c r="Y17" s="6"/>
      <c r="Z17" s="6">
        <v>8.4909999999999997</v>
      </c>
      <c r="AA17" s="6">
        <v>3472.5943396226398</v>
      </c>
      <c r="AB17" s="6">
        <v>3083.20562577687</v>
      </c>
      <c r="AC17" s="6">
        <v>23.617653130803799</v>
      </c>
      <c r="AD17" s="6">
        <v>24.845266320312199</v>
      </c>
    </row>
    <row r="18" spans="1:30">
      <c r="A18" s="6">
        <v>1410359294</v>
      </c>
      <c r="B18" s="6">
        <v>9.02</v>
      </c>
      <c r="C18" s="6">
        <v>9.6170000000000009</v>
      </c>
      <c r="D18" s="6">
        <v>1190.39423076923</v>
      </c>
      <c r="E18" s="6">
        <v>21.011612817693699</v>
      </c>
      <c r="F18" s="6">
        <v>94.124852139762297</v>
      </c>
      <c r="G18" s="6">
        <v>1.2949050912808899</v>
      </c>
      <c r="H18" s="6">
        <v>1.9555900793446399</v>
      </c>
      <c r="I18" s="6">
        <v>1.3532588940756001E-2</v>
      </c>
      <c r="J18" s="6">
        <v>104</v>
      </c>
      <c r="K18" s="6">
        <v>0</v>
      </c>
      <c r="L18" s="6">
        <v>1287.1995012462601</v>
      </c>
      <c r="M18" s="6">
        <v>17.240378735421199</v>
      </c>
      <c r="O18" s="6">
        <f t="shared" si="0"/>
        <v>0.59700000000000131</v>
      </c>
      <c r="P18" s="6">
        <f t="shared" si="1"/>
        <v>0.2727729664896934</v>
      </c>
      <c r="Q18" s="6">
        <f t="shared" si="2"/>
        <v>0.18788534296484194</v>
      </c>
      <c r="R18" s="6"/>
      <c r="S18" s="6">
        <f t="shared" si="3"/>
        <v>-0.52899999999999991</v>
      </c>
      <c r="T18" s="6">
        <f t="shared" si="4"/>
        <v>-1.16240809900123</v>
      </c>
      <c r="U18" s="6">
        <f t="shared" si="5"/>
        <v>-0.94839156733567687</v>
      </c>
      <c r="V18" s="6"/>
      <c r="W18" s="6">
        <f t="shared" si="6"/>
        <v>1.1637864215202631E-2</v>
      </c>
      <c r="X18" s="6">
        <f t="shared" si="7"/>
        <v>5.7314332256264144E-3</v>
      </c>
      <c r="Y18" s="6"/>
      <c r="Z18" s="6">
        <v>8.4909999999999997</v>
      </c>
      <c r="AA18" s="6">
        <v>3472.5943396226398</v>
      </c>
      <c r="AB18" s="6">
        <v>3083.20562577687</v>
      </c>
      <c r="AC18" s="6">
        <v>23.617653130803799</v>
      </c>
      <c r="AD18" s="6">
        <v>24.845266320312199</v>
      </c>
    </row>
    <row r="19" spans="1:30">
      <c r="A19" s="6">
        <v>1410359357</v>
      </c>
      <c r="B19" s="6">
        <v>9.0090000000000003</v>
      </c>
      <c r="C19" s="6">
        <v>8.548</v>
      </c>
      <c r="D19" s="6">
        <v>1851.3113207547201</v>
      </c>
      <c r="E19" s="6">
        <v>28.357851469742599</v>
      </c>
      <c r="F19" s="6">
        <v>116.86292109497199</v>
      </c>
      <c r="G19" s="6">
        <v>1.5109354372842001</v>
      </c>
      <c r="H19" s="6">
        <v>2.2394268050229198</v>
      </c>
      <c r="I19" s="6">
        <v>1.33207959745444E-2</v>
      </c>
      <c r="J19" s="6">
        <v>106</v>
      </c>
      <c r="K19" s="6">
        <v>0</v>
      </c>
      <c r="L19" s="6">
        <v>1776.42059880497</v>
      </c>
      <c r="M19" s="6">
        <v>21.8735581010685</v>
      </c>
      <c r="O19" s="6">
        <f t="shared" si="0"/>
        <v>-0.4610000000000003</v>
      </c>
      <c r="P19" s="6">
        <f t="shared" si="1"/>
        <v>-0.1956986421241016</v>
      </c>
      <c r="Q19" s="6">
        <f t="shared" si="2"/>
        <v>-0.15086450117678396</v>
      </c>
      <c r="R19" s="6"/>
      <c r="S19" s="6">
        <f t="shared" si="3"/>
        <v>-0.51800000000000068</v>
      </c>
      <c r="T19" s="6">
        <f t="shared" si="4"/>
        <v>-0.68293649038743587</v>
      </c>
      <c r="U19" s="6">
        <f t="shared" si="5"/>
        <v>-0.5986417231940504</v>
      </c>
      <c r="V19" s="6"/>
      <c r="W19" s="6">
        <f t="shared" si="6"/>
        <v>9.1456418248666571E-3</v>
      </c>
      <c r="X19" s="6">
        <f t="shared" si="7"/>
        <v>4.5732524640385019E-3</v>
      </c>
      <c r="Y19" s="6"/>
      <c r="Z19" s="6">
        <v>8.4909999999999997</v>
      </c>
      <c r="AA19" s="6">
        <v>3472.5943396226398</v>
      </c>
      <c r="AB19" s="6">
        <v>3083.20562577687</v>
      </c>
      <c r="AC19" s="6">
        <v>23.617653130803799</v>
      </c>
      <c r="AD19" s="6">
        <v>24.845266320312199</v>
      </c>
    </row>
    <row r="20" spans="1:30">
      <c r="A20" s="6">
        <v>1410359670</v>
      </c>
      <c r="B20" s="6">
        <v>8.9789999999999992</v>
      </c>
      <c r="C20" s="6">
        <v>11.308999999999999</v>
      </c>
      <c r="D20" s="6">
        <v>403.48351648351701</v>
      </c>
      <c r="E20" s="6">
        <v>14.245678156081</v>
      </c>
      <c r="F20" s="6">
        <v>29.000641860232999</v>
      </c>
      <c r="G20" s="6">
        <v>1.0048728728021801</v>
      </c>
      <c r="H20" s="6">
        <v>2.2065706316454401</v>
      </c>
      <c r="I20" s="6">
        <v>5.4918716224210601E-2</v>
      </c>
      <c r="J20" s="6">
        <v>91</v>
      </c>
      <c r="K20" s="6">
        <v>0</v>
      </c>
      <c r="L20" s="6">
        <v>408.11731820778499</v>
      </c>
      <c r="M20" s="6">
        <v>10.6834398769756</v>
      </c>
      <c r="O20" s="6">
        <f t="shared" si="0"/>
        <v>2.33</v>
      </c>
      <c r="P20" s="6">
        <f t="shared" si="1"/>
        <v>1.4884355070417428</v>
      </c>
      <c r="Q20" s="6">
        <f t="shared" si="2"/>
        <v>1.4760374395401357</v>
      </c>
      <c r="R20" s="6"/>
      <c r="S20" s="6">
        <f t="shared" si="3"/>
        <v>-0.48799999999999955</v>
      </c>
      <c r="T20" s="6">
        <f t="shared" si="4"/>
        <v>-2.3370706395532777</v>
      </c>
      <c r="U20" s="6">
        <f t="shared" si="5"/>
        <v>-2.1955436639109696</v>
      </c>
      <c r="V20" s="6"/>
      <c r="W20" s="6">
        <f t="shared" si="6"/>
        <v>3.0313315793825346E-2</v>
      </c>
      <c r="X20" s="6">
        <f t="shared" si="7"/>
        <v>1.9342008138950373E-2</v>
      </c>
      <c r="Y20" s="6"/>
      <c r="Z20" s="6">
        <v>8.4909999999999997</v>
      </c>
      <c r="AA20" s="6">
        <v>3472.5943396226398</v>
      </c>
      <c r="AB20" s="6">
        <v>3083.20562577687</v>
      </c>
      <c r="AC20" s="6">
        <v>23.617653130803799</v>
      </c>
      <c r="AD20" s="6">
        <v>24.845266320312199</v>
      </c>
    </row>
    <row r="21" spans="1:30">
      <c r="A21" s="6">
        <v>1410359269</v>
      </c>
      <c r="B21" s="6">
        <v>8.9489999999999998</v>
      </c>
      <c r="C21" s="6">
        <v>9.1010000000000009</v>
      </c>
      <c r="D21" s="6">
        <v>1389.69902912621</v>
      </c>
      <c r="E21" s="6">
        <v>24.764787877669601</v>
      </c>
      <c r="F21" s="6">
        <v>114.37069749327701</v>
      </c>
      <c r="G21" s="6">
        <v>1.7304538377963401</v>
      </c>
      <c r="H21" s="6">
        <v>1.95726578890777</v>
      </c>
      <c r="I21" s="6">
        <v>1.3581668366974E-2</v>
      </c>
      <c r="J21" s="6">
        <v>103</v>
      </c>
      <c r="K21" s="6">
        <v>0</v>
      </c>
      <c r="L21" s="6">
        <v>1563.8608728988399</v>
      </c>
      <c r="M21" s="6">
        <v>22.100213287146101</v>
      </c>
      <c r="O21" s="6">
        <f t="shared" si="0"/>
        <v>0.15200000000000102</v>
      </c>
      <c r="P21" s="6">
        <f t="shared" si="1"/>
        <v>0.17569811472948516</v>
      </c>
      <c r="Q21" s="6">
        <f t="shared" si="2"/>
        <v>4.7504715178805057E-2</v>
      </c>
      <c r="R21" s="6"/>
      <c r="S21" s="6">
        <f t="shared" si="3"/>
        <v>-0.45800000000000018</v>
      </c>
      <c r="T21" s="6">
        <f t="shared" si="4"/>
        <v>-0.99433324724102223</v>
      </c>
      <c r="U21" s="6">
        <f t="shared" si="5"/>
        <v>-0.73701093954964048</v>
      </c>
      <c r="V21" s="6"/>
      <c r="W21" s="6">
        <f t="shared" si="6"/>
        <v>1.1818457672280847E-2</v>
      </c>
      <c r="X21" s="6">
        <f t="shared" si="7"/>
        <v>6.5219536293736891E-3</v>
      </c>
      <c r="Y21" s="6"/>
      <c r="Z21" s="6">
        <v>8.4909999999999997</v>
      </c>
      <c r="AA21" s="6">
        <v>3472.5943396226398</v>
      </c>
      <c r="AB21" s="6">
        <v>3083.20562577687</v>
      </c>
      <c r="AC21" s="6">
        <v>23.617653130803799</v>
      </c>
      <c r="AD21" s="6">
        <v>24.845266320312199</v>
      </c>
    </row>
    <row r="22" spans="1:30">
      <c r="A22" s="6">
        <v>1410359111</v>
      </c>
      <c r="B22" s="6">
        <v>8.8119999999999994</v>
      </c>
      <c r="C22" s="6">
        <v>10.077</v>
      </c>
      <c r="D22" s="6">
        <v>558.92452830188699</v>
      </c>
      <c r="E22" s="6">
        <v>12.802465178694799</v>
      </c>
      <c r="F22" s="6">
        <v>51.0154822527265</v>
      </c>
      <c r="G22" s="6">
        <v>1.28295772040227</v>
      </c>
      <c r="H22" s="6">
        <v>1.9272190386755199</v>
      </c>
      <c r="I22" s="6">
        <v>2.2308630528970599E-2</v>
      </c>
      <c r="J22" s="6">
        <v>106</v>
      </c>
      <c r="K22" s="6">
        <v>0</v>
      </c>
      <c r="L22" s="6">
        <v>674.47419154875604</v>
      </c>
      <c r="M22" s="6">
        <v>13.255947601456199</v>
      </c>
      <c r="O22" s="6">
        <f t="shared" si="0"/>
        <v>1.2650000000000006</v>
      </c>
      <c r="P22" s="6">
        <f t="shared" si="1"/>
        <v>1.3016170775776335</v>
      </c>
      <c r="Q22" s="6">
        <f t="shared" si="2"/>
        <v>1.0975866593923591</v>
      </c>
      <c r="R22" s="6"/>
      <c r="S22" s="6">
        <f t="shared" si="3"/>
        <v>-0.32099999999999973</v>
      </c>
      <c r="T22" s="6">
        <f t="shared" si="4"/>
        <v>-1.9832522100891692</v>
      </c>
      <c r="U22" s="6">
        <f t="shared" si="5"/>
        <v>-1.6500928837631925</v>
      </c>
      <c r="V22" s="6"/>
      <c r="W22" s="6">
        <f t="shared" si="6"/>
        <v>1.7229558214807872E-2</v>
      </c>
      <c r="X22" s="6">
        <f t="shared" si="7"/>
        <v>1.2417723449364759E-2</v>
      </c>
      <c r="Y22" s="6"/>
      <c r="Z22" s="6">
        <v>8.4909999999999997</v>
      </c>
      <c r="AA22" s="6">
        <v>3472.5943396226398</v>
      </c>
      <c r="AB22" s="6">
        <v>3083.20562577687</v>
      </c>
      <c r="AC22" s="6">
        <v>23.617653130803799</v>
      </c>
      <c r="AD22" s="6">
        <v>24.845266320312199</v>
      </c>
    </row>
    <row r="23" spans="1:30">
      <c r="A23" s="6">
        <v>1410358558</v>
      </c>
      <c r="B23" s="6">
        <v>8.4909999999999997</v>
      </c>
      <c r="C23" s="6">
        <v>7.2149999999999999</v>
      </c>
      <c r="D23" s="6">
        <v>3472.5943396226398</v>
      </c>
      <c r="E23" s="6">
        <v>34.3033962406897</v>
      </c>
      <c r="F23" s="6">
        <v>191.96778794273899</v>
      </c>
      <c r="G23" s="6">
        <v>1.28348505219902</v>
      </c>
      <c r="H23" s="6">
        <v>2.4215182958111598</v>
      </c>
      <c r="I23" s="6">
        <v>1.0365345328876299E-2</v>
      </c>
      <c r="J23" s="6">
        <v>106</v>
      </c>
      <c r="K23" s="6">
        <v>21</v>
      </c>
      <c r="L23" s="6">
        <v>3083.20562577687</v>
      </c>
      <c r="M23" s="6">
        <v>23.617653130803799</v>
      </c>
      <c r="O23" s="6">
        <f t="shared" si="0"/>
        <v>-1.2759999999999998</v>
      </c>
      <c r="P23" s="6">
        <f t="shared" si="1"/>
        <v>-0.36063513251153623</v>
      </c>
      <c r="Q23" s="6">
        <f t="shared" si="2"/>
        <v>-0.23150622437083435</v>
      </c>
      <c r="R23" s="6"/>
      <c r="S23" s="6">
        <f t="shared" si="3"/>
        <v>0</v>
      </c>
      <c r="T23" s="6">
        <f t="shared" si="4"/>
        <v>0</v>
      </c>
      <c r="U23" s="6">
        <f t="shared" si="5"/>
        <v>0</v>
      </c>
      <c r="V23" s="6"/>
      <c r="W23" s="6">
        <f t="shared" si="6"/>
        <v>3.3133586714341619E-3</v>
      </c>
      <c r="X23" s="6">
        <f t="shared" si="7"/>
        <v>4.2892714026005391E-4</v>
      </c>
      <c r="Y23" s="6"/>
      <c r="Z23" s="6">
        <v>8.4909999999999997</v>
      </c>
      <c r="AA23" s="6">
        <v>3472.5943396226398</v>
      </c>
      <c r="AB23" s="6">
        <v>3083.20562577687</v>
      </c>
      <c r="AC23" s="6">
        <v>23.617653130803799</v>
      </c>
      <c r="AD23" s="6">
        <v>24.845266320312199</v>
      </c>
    </row>
    <row r="24" spans="1:30">
      <c r="A24" s="6">
        <v>1410359135</v>
      </c>
      <c r="B24" s="6">
        <v>8.2379999999999995</v>
      </c>
      <c r="C24" s="6">
        <v>10.632</v>
      </c>
      <c r="D24" s="6">
        <v>995.625</v>
      </c>
      <c r="E24" s="6">
        <v>17.701743864780401</v>
      </c>
      <c r="F24" s="6">
        <v>73.839926198556796</v>
      </c>
      <c r="G24" s="6">
        <v>1.48864664351565</v>
      </c>
      <c r="H24" s="6">
        <v>2.0017266995470502</v>
      </c>
      <c r="I24" s="6">
        <v>1.7780022314135599E-2</v>
      </c>
      <c r="J24" s="6">
        <v>104</v>
      </c>
      <c r="K24" s="6">
        <v>0</v>
      </c>
      <c r="L24" s="6">
        <v>1020.75144044755</v>
      </c>
      <c r="M24" s="6">
        <v>16.941273857605399</v>
      </c>
      <c r="O24" s="6">
        <f t="shared" si="0"/>
        <v>2.3940000000000001</v>
      </c>
      <c r="P24" s="6">
        <f t="shared" si="1"/>
        <v>1.2487605171369829</v>
      </c>
      <c r="Q24" s="6">
        <f t="shared" si="2"/>
        <v>1.2216999963596304</v>
      </c>
      <c r="R24" s="6"/>
      <c r="S24" s="6">
        <f t="shared" si="3"/>
        <v>0.25300000000000011</v>
      </c>
      <c r="T24" s="6">
        <f t="shared" si="4"/>
        <v>-1.3563956496485188</v>
      </c>
      <c r="U24" s="6">
        <f t="shared" si="5"/>
        <v>-1.2002062207304647</v>
      </c>
      <c r="V24" s="6"/>
      <c r="W24" s="6">
        <f t="shared" si="6"/>
        <v>1.1775016063060972E-2</v>
      </c>
      <c r="X24" s="6">
        <f t="shared" si="7"/>
        <v>9.1578359646455887E-3</v>
      </c>
      <c r="Y24" s="6"/>
      <c r="Z24" s="6">
        <v>8.4909999999999997</v>
      </c>
      <c r="AA24" s="6">
        <v>3472.5943396226398</v>
      </c>
      <c r="AB24" s="6">
        <v>3083.20562577687</v>
      </c>
      <c r="AC24" s="6">
        <v>23.617653130803799</v>
      </c>
      <c r="AD24" s="6">
        <v>24.845266320312199</v>
      </c>
    </row>
    <row r="25" spans="1:30">
      <c r="A25" s="6">
        <v>1410358952</v>
      </c>
      <c r="B25" s="6">
        <v>7.9470000000000001</v>
      </c>
      <c r="C25" s="6">
        <v>9.5269999999999992</v>
      </c>
      <c r="D25" s="6">
        <v>946.71698113207503</v>
      </c>
      <c r="E25" s="6">
        <v>19.249096712020702</v>
      </c>
      <c r="F25" s="6">
        <v>81.168282969502997</v>
      </c>
      <c r="G25" s="6">
        <v>1.59614389378428</v>
      </c>
      <c r="H25" s="6">
        <v>1.9427405976492</v>
      </c>
      <c r="I25" s="6">
        <v>2.2319589208748901E-2</v>
      </c>
      <c r="J25" s="6">
        <v>106</v>
      </c>
      <c r="K25" s="6">
        <v>0</v>
      </c>
      <c r="L25" s="6">
        <v>1087.0125760850201</v>
      </c>
      <c r="M25" s="6">
        <v>17.4393691494849</v>
      </c>
      <c r="O25" s="6">
        <f t="shared" si="0"/>
        <v>1.5799999999999992</v>
      </c>
      <c r="P25" s="6">
        <f t="shared" si="1"/>
        <v>1.5944495823311584</v>
      </c>
      <c r="Q25" s="6">
        <f t="shared" si="2"/>
        <v>1.4444135783934318</v>
      </c>
      <c r="R25" s="6"/>
      <c r="S25" s="6">
        <f t="shared" si="3"/>
        <v>0.54399999999999959</v>
      </c>
      <c r="T25" s="6">
        <f t="shared" si="4"/>
        <v>-1.4110847148426946</v>
      </c>
      <c r="U25" s="6">
        <f t="shared" si="5"/>
        <v>-1.1319198027642656</v>
      </c>
      <c r="V25" s="6"/>
      <c r="W25" s="6">
        <f t="shared" si="6"/>
        <v>1.4495007889308242E-2</v>
      </c>
      <c r="X25" s="6">
        <f t="shared" si="7"/>
        <v>8.5665602510658356E-3</v>
      </c>
      <c r="Y25" s="6"/>
      <c r="Z25" s="6">
        <v>8.4909999999999997</v>
      </c>
      <c r="AA25" s="6">
        <v>3472.5943396226398</v>
      </c>
      <c r="AB25" s="6">
        <v>3083.20562577687</v>
      </c>
      <c r="AC25" s="6">
        <v>23.617653130803799</v>
      </c>
      <c r="AD25" s="6">
        <v>24.845266320312199</v>
      </c>
    </row>
    <row r="26" spans="1:30">
      <c r="A26" s="6">
        <v>1410360215</v>
      </c>
      <c r="B26" s="6">
        <v>7.8460000000000001</v>
      </c>
      <c r="C26" s="6">
        <v>9.3689999999999998</v>
      </c>
      <c r="D26" s="6">
        <v>1095.34951456311</v>
      </c>
      <c r="E26" s="6">
        <v>19.817618365695498</v>
      </c>
      <c r="F26" s="6">
        <v>82.001117261219505</v>
      </c>
      <c r="G26" s="6">
        <v>1.3488944800274001</v>
      </c>
      <c r="H26" s="6">
        <v>2.0315862383891301</v>
      </c>
      <c r="I26" s="6">
        <v>1.7789984059271999E-2</v>
      </c>
      <c r="J26" s="6">
        <v>103</v>
      </c>
      <c r="K26" s="6">
        <v>0</v>
      </c>
      <c r="L26" s="6">
        <v>1153.7556580565899</v>
      </c>
      <c r="M26" s="6">
        <v>17.626348252594202</v>
      </c>
      <c r="O26" s="6">
        <f t="shared" si="0"/>
        <v>1.5229999999999997</v>
      </c>
      <c r="P26" s="6">
        <f t="shared" si="1"/>
        <v>1.5371181997174901</v>
      </c>
      <c r="Q26" s="6">
        <f t="shared" si="2"/>
        <v>1.4807153904151207</v>
      </c>
      <c r="R26" s="6"/>
      <c r="S26" s="6">
        <f t="shared" si="3"/>
        <v>0.64499999999999957</v>
      </c>
      <c r="T26" s="6">
        <f t="shared" si="4"/>
        <v>-1.2527533322290263</v>
      </c>
      <c r="U26" s="6">
        <f t="shared" si="5"/>
        <v>-1.0672216147859557</v>
      </c>
      <c r="V26" s="6"/>
      <c r="W26" s="6">
        <f t="shared" si="6"/>
        <v>1.2108839427555695E-2</v>
      </c>
      <c r="X26" s="6">
        <f t="shared" si="7"/>
        <v>7.7476824480247064E-3</v>
      </c>
      <c r="Y26" s="6"/>
      <c r="Z26" s="6">
        <v>8.4909999999999997</v>
      </c>
      <c r="AA26" s="6">
        <v>3472.5943396226398</v>
      </c>
      <c r="AB26" s="6">
        <v>3083.20562577687</v>
      </c>
      <c r="AC26" s="6">
        <v>23.617653130803799</v>
      </c>
      <c r="AD26" s="6">
        <v>24.845266320312199</v>
      </c>
    </row>
    <row r="27" spans="1:30">
      <c r="A27" s="6">
        <v>1410357892</v>
      </c>
      <c r="B27" s="6">
        <v>7.8449999999999998</v>
      </c>
      <c r="C27" s="6">
        <v>9.3719999999999999</v>
      </c>
      <c r="D27" s="6">
        <v>1075.9805825242699</v>
      </c>
      <c r="E27" s="6">
        <v>19.936481189737901</v>
      </c>
      <c r="F27" s="6">
        <v>97.015963670981805</v>
      </c>
      <c r="G27" s="6">
        <v>1.5992040069462901</v>
      </c>
      <c r="H27" s="6">
        <v>1.85635055813775</v>
      </c>
      <c r="I27" s="6">
        <v>1.52763480586242E-2</v>
      </c>
      <c r="J27" s="6">
        <v>103</v>
      </c>
      <c r="K27" s="6">
        <v>0</v>
      </c>
      <c r="L27" s="6">
        <v>1259.18827682864</v>
      </c>
      <c r="M27" s="6">
        <v>19.015988050919798</v>
      </c>
      <c r="O27" s="6">
        <f t="shared" si="0"/>
        <v>1.5270000000000001</v>
      </c>
      <c r="P27" s="6">
        <f t="shared" si="1"/>
        <v>1.5574889150259619</v>
      </c>
      <c r="Q27" s="6">
        <f t="shared" si="2"/>
        <v>1.3867733207303399</v>
      </c>
      <c r="R27" s="6"/>
      <c r="S27" s="6">
        <f t="shared" si="3"/>
        <v>0.64599999999999991</v>
      </c>
      <c r="T27" s="6">
        <f t="shared" si="4"/>
        <v>-1.2721240475374986</v>
      </c>
      <c r="U27" s="6">
        <f t="shared" si="5"/>
        <v>-0.97227954510117387</v>
      </c>
      <c r="V27" s="6"/>
      <c r="W27" s="6">
        <f t="shared" si="6"/>
        <v>1.2573874695622766E-2</v>
      </c>
      <c r="X27" s="6">
        <f t="shared" si="7"/>
        <v>7.5598972087612681E-3</v>
      </c>
      <c r="Y27" s="6"/>
      <c r="Z27" s="6">
        <v>8.4909999999999997</v>
      </c>
      <c r="AA27" s="6">
        <v>3472.5943396226398</v>
      </c>
      <c r="AB27" s="6">
        <v>3083.20562577687</v>
      </c>
      <c r="AC27" s="6">
        <v>23.617653130803799</v>
      </c>
      <c r="AD27" s="6">
        <v>24.845266320312199</v>
      </c>
    </row>
    <row r="28" spans="1:30"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18"/>
  <sheetViews>
    <sheetView topLeftCell="B1" workbookViewId="0">
      <selection activeCell="H36" sqref="H36"/>
    </sheetView>
  </sheetViews>
  <sheetFormatPr defaultRowHeight="15"/>
  <sheetData>
    <row r="1" spans="1: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O1" s="6" t="s">
        <v>13</v>
      </c>
      <c r="P1" s="6" t="s">
        <v>14</v>
      </c>
      <c r="Q1" s="6" t="s">
        <v>15</v>
      </c>
      <c r="R1" s="6"/>
      <c r="S1" s="6" t="s">
        <v>16</v>
      </c>
      <c r="T1" s="6" t="s">
        <v>17</v>
      </c>
      <c r="U1" s="6" t="s">
        <v>18</v>
      </c>
      <c r="V1" s="6"/>
      <c r="W1" s="6" t="s">
        <v>19</v>
      </c>
      <c r="X1" s="6" t="s">
        <v>20</v>
      </c>
      <c r="Y1" s="6"/>
      <c r="Z1" s="6" t="s">
        <v>21</v>
      </c>
      <c r="AA1" s="6" t="s">
        <v>22</v>
      </c>
      <c r="AB1" s="6" t="s">
        <v>23</v>
      </c>
      <c r="AC1" s="6" t="s">
        <v>24</v>
      </c>
      <c r="AD1" s="6" t="s">
        <v>25</v>
      </c>
    </row>
    <row r="2" spans="1:30">
      <c r="A2" s="6">
        <v>1410359088</v>
      </c>
      <c r="B2" s="6">
        <v>10.089</v>
      </c>
      <c r="C2" s="6">
        <v>10.35</v>
      </c>
      <c r="D2" s="6">
        <v>285.13043478260897</v>
      </c>
      <c r="E2" s="6">
        <v>20.7921852398614</v>
      </c>
      <c r="F2" s="6">
        <v>21.313787414256002</v>
      </c>
      <c r="G2" s="6">
        <v>0.60081761531149602</v>
      </c>
      <c r="H2" s="6">
        <v>2.4040450513568699</v>
      </c>
      <c r="I2" s="6">
        <v>0.102351471647361</v>
      </c>
      <c r="J2" s="6">
        <v>161</v>
      </c>
      <c r="K2" s="6">
        <v>0</v>
      </c>
      <c r="L2" s="6">
        <v>266.71033481148203</v>
      </c>
      <c r="M2" s="6">
        <v>6.3344990423658203</v>
      </c>
      <c r="O2" s="6">
        <f t="shared" ref="O2:O18" si="0">C2-B2</f>
        <v>0.26099999999999923</v>
      </c>
      <c r="P2" s="6">
        <f t="shared" ref="P2:P18" si="1">S2-T2 + Z2 - 2.5*LOG10(AA2)</f>
        <v>0.75539105921061456</v>
      </c>
      <c r="Q2" s="6">
        <f t="shared" ref="Q2:Q18" si="2">S2-U2+ Z2 - 2.5*LOG10(AB2)</f>
        <v>0.82790038855336512</v>
      </c>
      <c r="R2" s="6"/>
      <c r="S2" s="6">
        <f t="shared" ref="S2:S18" si="3">Z2-B2</f>
        <v>-1.5980000000000008</v>
      </c>
      <c r="T2" s="6">
        <f t="shared" ref="T2:T18" si="4">-2.5*LOG10(AA2/D2)</f>
        <v>-2.5493826484092423</v>
      </c>
      <c r="U2" s="6">
        <f t="shared" ref="U2:U18" si="5">-2.5*LOG10(AB2/L2)</f>
        <v>-2.5124330590361703</v>
      </c>
      <c r="V2" s="6"/>
      <c r="W2" s="6">
        <f t="shared" ref="W2:W18" si="6">ABS(-2.5*LOG10((AA2+AC2)/(D2+E2))-T2)</f>
        <v>6.7773781553513768E-2</v>
      </c>
      <c r="X2" s="6">
        <f t="shared" ref="X2:X18" si="7">ABS(-2.5*LOG10((AB2+AD2)/(L2+M2))-U2)</f>
        <v>1.8625620307406443E-2</v>
      </c>
      <c r="Y2" s="6"/>
      <c r="Z2" s="6">
        <v>8.4909999999999997</v>
      </c>
      <c r="AA2" s="6">
        <v>2983.9850000000001</v>
      </c>
      <c r="AB2" s="6">
        <v>2697.82061033639</v>
      </c>
      <c r="AC2" s="6">
        <v>23.857813685981402</v>
      </c>
      <c r="AD2" s="6">
        <v>17.098780310855599</v>
      </c>
    </row>
    <row r="3" spans="1:30">
      <c r="A3" s="6">
        <v>1410358982</v>
      </c>
      <c r="B3" s="6">
        <v>9.9</v>
      </c>
      <c r="C3" s="6">
        <v>10.385</v>
      </c>
      <c r="D3" s="6">
        <v>296.77348066298299</v>
      </c>
      <c r="E3" s="6">
        <v>16.515029014486299</v>
      </c>
      <c r="F3" s="6">
        <v>23.843366647961901</v>
      </c>
      <c r="G3" s="6">
        <v>0.57530472542476796</v>
      </c>
      <c r="H3" s="6">
        <v>2.2572895537996098</v>
      </c>
      <c r="I3" s="6">
        <v>6.49277185912083E-2</v>
      </c>
      <c r="J3" s="6">
        <v>181</v>
      </c>
      <c r="K3" s="6">
        <v>0</v>
      </c>
      <c r="L3" s="6">
        <v>315.55964345557697</v>
      </c>
      <c r="M3" s="6">
        <v>6.3965885528954702</v>
      </c>
      <c r="O3" s="6">
        <f t="shared" si="0"/>
        <v>0.48499999999999943</v>
      </c>
      <c r="P3" s="6">
        <f t="shared" si="1"/>
        <v>0.90093727428691395</v>
      </c>
      <c r="Q3" s="6">
        <f t="shared" si="2"/>
        <v>0.83429635827974735</v>
      </c>
      <c r="R3" s="6"/>
      <c r="S3" s="6">
        <f t="shared" si="3"/>
        <v>-1.4090000000000007</v>
      </c>
      <c r="T3" s="6">
        <f t="shared" si="4"/>
        <v>-2.5059288634855408</v>
      </c>
      <c r="U3" s="6">
        <f t="shared" si="5"/>
        <v>-2.3298290287625529</v>
      </c>
      <c r="V3" s="6"/>
      <c r="W3" s="6">
        <f t="shared" si="6"/>
        <v>5.0152188438813639E-2</v>
      </c>
      <c r="X3" s="6">
        <f t="shared" si="7"/>
        <v>1.4928770375814526E-2</v>
      </c>
      <c r="Y3" s="6"/>
      <c r="Z3" s="6">
        <v>8.4909999999999997</v>
      </c>
      <c r="AA3" s="6">
        <v>2983.9850000000001</v>
      </c>
      <c r="AB3" s="6">
        <v>2697.82061033639</v>
      </c>
      <c r="AC3" s="6">
        <v>23.857813685981402</v>
      </c>
      <c r="AD3" s="6">
        <v>17.098780310855599</v>
      </c>
    </row>
    <row r="4" spans="1:30">
      <c r="A4" s="6">
        <v>1410360342</v>
      </c>
      <c r="B4" s="6">
        <v>9.7569999999999997</v>
      </c>
      <c r="C4" s="6">
        <v>10.097</v>
      </c>
      <c r="D4" s="6">
        <v>325.311258278146</v>
      </c>
      <c r="E4" s="6">
        <v>20.759936741325401</v>
      </c>
      <c r="F4" s="6">
        <v>24.8608401620831</v>
      </c>
      <c r="G4" s="6">
        <v>0.61510208440090797</v>
      </c>
      <c r="H4" s="6">
        <v>2.0570719637236099</v>
      </c>
      <c r="I4" s="6">
        <v>5.0442496760042602E-2</v>
      </c>
      <c r="J4" s="6">
        <v>151</v>
      </c>
      <c r="K4" s="6">
        <v>0</v>
      </c>
      <c r="L4" s="6">
        <v>313.46414244004399</v>
      </c>
      <c r="M4" s="6">
        <v>6.9186527319797699</v>
      </c>
      <c r="O4" s="6">
        <f t="shared" si="0"/>
        <v>0.33999999999999986</v>
      </c>
      <c r="P4" s="6">
        <f t="shared" si="1"/>
        <v>0.94425226629991599</v>
      </c>
      <c r="Q4" s="6">
        <f t="shared" si="2"/>
        <v>0.98453032871858603</v>
      </c>
      <c r="R4" s="6"/>
      <c r="S4" s="6">
        <f t="shared" si="3"/>
        <v>-1.266</v>
      </c>
      <c r="T4" s="6">
        <f t="shared" si="4"/>
        <v>-2.4062438554985435</v>
      </c>
      <c r="U4" s="6">
        <f t="shared" si="5"/>
        <v>-2.3370629992013914</v>
      </c>
      <c r="V4" s="6"/>
      <c r="W4" s="6">
        <f t="shared" si="6"/>
        <v>5.8519645053431102E-2</v>
      </c>
      <c r="X4" s="6">
        <f t="shared" si="7"/>
        <v>1.6843615917117916E-2</v>
      </c>
      <c r="Y4" s="6"/>
      <c r="Z4" s="6">
        <v>8.4909999999999997</v>
      </c>
      <c r="AA4" s="6">
        <v>2983.9850000000001</v>
      </c>
      <c r="AB4" s="6">
        <v>2697.82061033639</v>
      </c>
      <c r="AC4" s="6">
        <v>23.857813685981402</v>
      </c>
      <c r="AD4" s="6">
        <v>17.098780310855599</v>
      </c>
    </row>
    <row r="5" spans="1:30">
      <c r="A5" s="6">
        <v>1410359464</v>
      </c>
      <c r="B5" s="6">
        <v>9.6479999999999997</v>
      </c>
      <c r="C5" s="6">
        <v>10.617000000000001</v>
      </c>
      <c r="D5" s="6">
        <v>354.80357142857099</v>
      </c>
      <c r="E5" s="6">
        <v>43.167717380766199</v>
      </c>
      <c r="F5" s="6">
        <v>20.027108857276001</v>
      </c>
      <c r="G5" s="6">
        <v>0.82042043743993998</v>
      </c>
      <c r="H5" s="6">
        <v>2.4709347176125598</v>
      </c>
      <c r="I5" s="6">
        <v>0.15592051916779701</v>
      </c>
      <c r="J5" s="6">
        <v>112</v>
      </c>
      <c r="K5" s="6">
        <v>0</v>
      </c>
      <c r="L5" s="6">
        <v>235.49472139073501</v>
      </c>
      <c r="M5" s="6">
        <v>7.7669192395980797</v>
      </c>
      <c r="O5" s="6">
        <f t="shared" si="0"/>
        <v>0.96900000000000119</v>
      </c>
      <c r="P5" s="6">
        <f t="shared" si="1"/>
        <v>0.95903004309912632</v>
      </c>
      <c r="Q5" s="6">
        <f t="shared" si="2"/>
        <v>1.4040470578193318</v>
      </c>
      <c r="R5" s="6"/>
      <c r="S5" s="6">
        <f t="shared" si="3"/>
        <v>-1.157</v>
      </c>
      <c r="T5" s="6">
        <f t="shared" si="4"/>
        <v>-2.3120216322977529</v>
      </c>
      <c r="U5" s="6">
        <f t="shared" si="5"/>
        <v>-2.6475797283021372</v>
      </c>
      <c r="V5" s="6"/>
      <c r="W5" s="6">
        <f t="shared" si="6"/>
        <v>0.11601314410155217</v>
      </c>
      <c r="X5" s="6">
        <f t="shared" si="7"/>
        <v>2.837145845206468E-2</v>
      </c>
      <c r="Y5" s="6"/>
      <c r="Z5" s="6">
        <v>8.4909999999999997</v>
      </c>
      <c r="AA5" s="6">
        <v>2983.9850000000001</v>
      </c>
      <c r="AB5" s="6">
        <v>2697.82061033639</v>
      </c>
      <c r="AC5" s="6">
        <v>23.857813685981402</v>
      </c>
      <c r="AD5" s="6">
        <v>17.098780310855599</v>
      </c>
    </row>
    <row r="6" spans="1:30">
      <c r="A6" s="6">
        <v>1410358863</v>
      </c>
      <c r="B6" s="6">
        <v>9.5920000000000005</v>
      </c>
      <c r="C6" s="6">
        <v>10.311999999999999</v>
      </c>
      <c r="D6" s="6">
        <v>322.12048192771101</v>
      </c>
      <c r="E6" s="6">
        <v>19.621257434209301</v>
      </c>
      <c r="F6" s="6">
        <v>24.268317763792499</v>
      </c>
      <c r="G6" s="6">
        <v>0.59014863810974705</v>
      </c>
      <c r="H6" s="6">
        <v>2.16190415209419</v>
      </c>
      <c r="I6" s="6">
        <v>4.4692700491162501E-2</v>
      </c>
      <c r="J6" s="6">
        <v>166</v>
      </c>
      <c r="K6" s="6">
        <v>0</v>
      </c>
      <c r="L6" s="6">
        <v>321.233559481969</v>
      </c>
      <c r="M6" s="6">
        <v>6.9816030229063504</v>
      </c>
      <c r="O6" s="6">
        <f t="shared" si="0"/>
        <v>0.71999999999999886</v>
      </c>
      <c r="P6" s="6">
        <f t="shared" si="1"/>
        <v>1.1199541495668939</v>
      </c>
      <c r="Q6" s="6">
        <f t="shared" si="2"/>
        <v>1.1229477249801683</v>
      </c>
      <c r="R6" s="6"/>
      <c r="S6" s="6">
        <f t="shared" si="3"/>
        <v>-1.1010000000000009</v>
      </c>
      <c r="T6" s="6">
        <f t="shared" si="4"/>
        <v>-2.4169457387655213</v>
      </c>
      <c r="U6" s="6">
        <f t="shared" si="5"/>
        <v>-2.3104803954629745</v>
      </c>
      <c r="V6" s="6"/>
      <c r="W6" s="6">
        <f t="shared" si="6"/>
        <v>5.5552960597086365E-2</v>
      </c>
      <c r="X6" s="6">
        <f t="shared" si="7"/>
        <v>1.64846475763607E-2</v>
      </c>
      <c r="Y6" s="6"/>
      <c r="Z6" s="6">
        <v>8.4909999999999997</v>
      </c>
      <c r="AA6" s="6">
        <v>2983.9850000000001</v>
      </c>
      <c r="AB6" s="6">
        <v>2697.82061033639</v>
      </c>
      <c r="AC6" s="6">
        <v>23.857813685981402</v>
      </c>
      <c r="AD6" s="6">
        <v>17.098780310855599</v>
      </c>
    </row>
    <row r="7" spans="1:30">
      <c r="A7" s="6">
        <v>1410358322</v>
      </c>
      <c r="B7" s="6">
        <v>9.4179999999999993</v>
      </c>
      <c r="C7" s="6">
        <v>9.8640000000000008</v>
      </c>
      <c r="D7" s="6">
        <v>399.16949152542401</v>
      </c>
      <c r="E7" s="6">
        <v>10.9839792266109</v>
      </c>
      <c r="F7" s="6">
        <v>32.569310088473998</v>
      </c>
      <c r="G7" s="6">
        <v>0.78541430752573105</v>
      </c>
      <c r="H7" s="6">
        <v>2.1957560565600098</v>
      </c>
      <c r="I7" s="6">
        <v>5.6305985728074298E-2</v>
      </c>
      <c r="J7" s="6">
        <v>177</v>
      </c>
      <c r="K7" s="6">
        <v>0</v>
      </c>
      <c r="L7" s="6">
        <v>425.970279397865</v>
      </c>
      <c r="M7" s="6">
        <v>8.8005534972592407</v>
      </c>
      <c r="O7" s="6">
        <f t="shared" si="0"/>
        <v>0.44600000000000151</v>
      </c>
      <c r="P7" s="6">
        <f t="shared" si="1"/>
        <v>1.0611066479737019</v>
      </c>
      <c r="Q7" s="6">
        <f t="shared" si="2"/>
        <v>0.9905517530870025</v>
      </c>
      <c r="R7" s="6"/>
      <c r="S7" s="6">
        <f t="shared" si="3"/>
        <v>-0.9269999999999996</v>
      </c>
      <c r="T7" s="6">
        <f t="shared" si="4"/>
        <v>-2.1840982371723285</v>
      </c>
      <c r="U7" s="6">
        <f t="shared" si="5"/>
        <v>-2.0040844235698074</v>
      </c>
      <c r="V7" s="6"/>
      <c r="W7" s="6">
        <f t="shared" si="6"/>
        <v>2.082637252734898E-2</v>
      </c>
      <c r="X7" s="6">
        <f t="shared" si="7"/>
        <v>1.5343078253069242E-2</v>
      </c>
      <c r="Y7" s="6"/>
      <c r="Z7" s="6">
        <v>8.4909999999999997</v>
      </c>
      <c r="AA7" s="6">
        <v>2983.9850000000001</v>
      </c>
      <c r="AB7" s="6">
        <v>2697.82061033639</v>
      </c>
      <c r="AC7" s="6">
        <v>23.857813685981402</v>
      </c>
      <c r="AD7" s="6">
        <v>17.098780310855599</v>
      </c>
    </row>
    <row r="8" spans="1:30">
      <c r="A8" s="6">
        <v>1410360120</v>
      </c>
      <c r="B8" s="6">
        <v>9.1679999999999993</v>
      </c>
      <c r="C8" s="6">
        <v>10.672000000000001</v>
      </c>
      <c r="D8" s="6">
        <v>754.50769230769197</v>
      </c>
      <c r="E8" s="6">
        <v>40.3857234223874</v>
      </c>
      <c r="F8" s="6">
        <v>18.025086867074702</v>
      </c>
      <c r="G8" s="6">
        <v>0.67214124428692101</v>
      </c>
      <c r="H8" s="6">
        <v>2.8583944196217099</v>
      </c>
      <c r="I8" s="6">
        <v>0.16242103057402801</v>
      </c>
      <c r="J8" s="6">
        <v>130</v>
      </c>
      <c r="K8" s="6">
        <v>0</v>
      </c>
      <c r="L8" s="6">
        <v>1510.5013980931501</v>
      </c>
      <c r="M8" s="6">
        <v>1264.4333868266699</v>
      </c>
      <c r="O8" s="6">
        <f t="shared" si="0"/>
        <v>1.5040000000000013</v>
      </c>
      <c r="P8" s="6">
        <f t="shared" si="1"/>
        <v>0.61984082043749922</v>
      </c>
      <c r="Q8" s="6">
        <f t="shared" si="2"/>
        <v>-0.13380282896177675</v>
      </c>
      <c r="R8" s="6"/>
      <c r="S8" s="6">
        <f t="shared" si="3"/>
        <v>-0.6769999999999996</v>
      </c>
      <c r="T8" s="6">
        <f t="shared" si="4"/>
        <v>-1.4928324096361265</v>
      </c>
      <c r="U8" s="6">
        <f t="shared" si="5"/>
        <v>-0.62972984152102796</v>
      </c>
      <c r="V8" s="6"/>
      <c r="W8" s="6">
        <f t="shared" si="6"/>
        <v>4.796681676115111E-2</v>
      </c>
      <c r="X8" s="6">
        <f t="shared" si="7"/>
        <v>0.65346944563293163</v>
      </c>
      <c r="Y8" s="6"/>
      <c r="Z8" s="6">
        <v>8.4909999999999997</v>
      </c>
      <c r="AA8" s="6">
        <v>2983.9850000000001</v>
      </c>
      <c r="AB8" s="6">
        <v>2697.82061033639</v>
      </c>
      <c r="AC8" s="6">
        <v>23.857813685981402</v>
      </c>
      <c r="AD8" s="6">
        <v>17.098780310855599</v>
      </c>
    </row>
    <row r="9" spans="1:30">
      <c r="A9" s="6">
        <v>1410359064</v>
      </c>
      <c r="B9" s="6">
        <v>9.1630000000000003</v>
      </c>
      <c r="C9" s="6">
        <v>10.026999999999999</v>
      </c>
      <c r="D9" s="6">
        <v>359.85567010309302</v>
      </c>
      <c r="E9" s="6">
        <v>12.607775318397501</v>
      </c>
      <c r="F9" s="6">
        <v>34.490184539682303</v>
      </c>
      <c r="G9" s="6">
        <v>0.75906043162873205</v>
      </c>
      <c r="H9" s="6">
        <v>2.0093593495527902</v>
      </c>
      <c r="I9" s="6">
        <v>3.3002176523559502E-2</v>
      </c>
      <c r="J9" s="6">
        <v>194</v>
      </c>
      <c r="K9" s="6">
        <v>0</v>
      </c>
      <c r="L9" s="6">
        <v>435.512494698654</v>
      </c>
      <c r="M9" s="6">
        <v>7.9130164366054796</v>
      </c>
      <c r="O9" s="6">
        <f t="shared" si="0"/>
        <v>0.86399999999999899</v>
      </c>
      <c r="P9" s="6">
        <f t="shared" si="1"/>
        <v>1.4286791247916106</v>
      </c>
      <c r="Q9" s="6">
        <f t="shared" si="2"/>
        <v>1.2214984518082037</v>
      </c>
      <c r="R9" s="6"/>
      <c r="S9" s="6">
        <f t="shared" si="3"/>
        <v>-0.6720000000000006</v>
      </c>
      <c r="T9" s="6">
        <f t="shared" si="4"/>
        <v>-2.2966707139902383</v>
      </c>
      <c r="U9" s="6">
        <f t="shared" si="5"/>
        <v>-1.9800311222910094</v>
      </c>
      <c r="V9" s="6"/>
      <c r="W9" s="6">
        <f t="shared" si="6"/>
        <v>2.8742012827443375E-2</v>
      </c>
      <c r="X9" s="6">
        <f t="shared" si="7"/>
        <v>1.2690462132729508E-2</v>
      </c>
      <c r="Y9" s="6"/>
      <c r="Z9" s="6">
        <v>8.4909999999999997</v>
      </c>
      <c r="AA9" s="6">
        <v>2983.9850000000001</v>
      </c>
      <c r="AB9" s="6">
        <v>2697.82061033639</v>
      </c>
      <c r="AC9" s="6">
        <v>23.857813685981402</v>
      </c>
      <c r="AD9" s="6">
        <v>17.098780310855599</v>
      </c>
    </row>
    <row r="10" spans="1:30">
      <c r="A10" s="6">
        <v>1410358901</v>
      </c>
      <c r="B10" s="6">
        <v>9.0670000000000002</v>
      </c>
      <c r="C10" s="6">
        <v>9.1229999999999993</v>
      </c>
      <c r="D10" s="6">
        <v>931.72361809045196</v>
      </c>
      <c r="E10" s="6">
        <v>14.125905940176599</v>
      </c>
      <c r="F10" s="6">
        <v>78.686360821533697</v>
      </c>
      <c r="G10" s="6">
        <v>1.25580250001107</v>
      </c>
      <c r="H10" s="6">
        <v>1.9845998958412301</v>
      </c>
      <c r="I10" s="6">
        <v>1.7128459993040301E-2</v>
      </c>
      <c r="J10" s="6">
        <v>199</v>
      </c>
      <c r="K10" s="6">
        <v>0</v>
      </c>
      <c r="L10" s="6">
        <v>1022.53973789732</v>
      </c>
      <c r="M10" s="6">
        <v>12.6724752529623</v>
      </c>
      <c r="O10" s="6">
        <f t="shared" si="0"/>
        <v>5.5999999999999162E-2</v>
      </c>
      <c r="P10" s="6">
        <f t="shared" si="1"/>
        <v>0.49178223880168126</v>
      </c>
      <c r="Q10" s="6">
        <f t="shared" si="2"/>
        <v>0.39079951364584176</v>
      </c>
      <c r="R10" s="6"/>
      <c r="S10" s="6">
        <f t="shared" si="3"/>
        <v>-0.57600000000000051</v>
      </c>
      <c r="T10" s="6">
        <f t="shared" si="4"/>
        <v>-1.2637738280003092</v>
      </c>
      <c r="U10" s="6">
        <f t="shared" si="5"/>
        <v>-1.0533321841286469</v>
      </c>
      <c r="V10" s="6"/>
      <c r="W10" s="6">
        <f t="shared" si="6"/>
        <v>7.6911100987686609E-3</v>
      </c>
      <c r="X10" s="6">
        <f t="shared" si="7"/>
        <v>6.5133033095905457E-3</v>
      </c>
      <c r="Y10" s="6"/>
      <c r="Z10" s="6">
        <v>8.4909999999999997</v>
      </c>
      <c r="AA10" s="6">
        <v>2983.9850000000001</v>
      </c>
      <c r="AB10" s="6">
        <v>2697.82061033639</v>
      </c>
      <c r="AC10" s="6">
        <v>23.857813685981402</v>
      </c>
      <c r="AD10" s="6">
        <v>17.098780310855599</v>
      </c>
    </row>
    <row r="11" spans="1:30">
      <c r="A11" s="6">
        <v>1410359294</v>
      </c>
      <c r="B11" s="6">
        <v>9.02</v>
      </c>
      <c r="C11" s="6">
        <v>9.6170000000000009</v>
      </c>
      <c r="D11" s="6">
        <v>835.10050251256303</v>
      </c>
      <c r="E11" s="6">
        <v>16.897147625788001</v>
      </c>
      <c r="F11" s="6">
        <v>64.803497642356206</v>
      </c>
      <c r="G11" s="6">
        <v>1.08980228776804</v>
      </c>
      <c r="H11" s="6">
        <v>2.1012182844979201</v>
      </c>
      <c r="I11" s="6">
        <v>2.2376766937488302E-2</v>
      </c>
      <c r="J11" s="6">
        <v>199</v>
      </c>
      <c r="K11" s="6">
        <v>0</v>
      </c>
      <c r="L11" s="6">
        <v>870.29729158844998</v>
      </c>
      <c r="M11" s="6">
        <v>11.1070040992723</v>
      </c>
      <c r="O11" s="6">
        <f t="shared" si="0"/>
        <v>0.59700000000000131</v>
      </c>
      <c r="P11" s="6">
        <f t="shared" si="1"/>
        <v>0.65765313745846044</v>
      </c>
      <c r="Q11" s="6">
        <f t="shared" si="2"/>
        <v>0.61283092005785456</v>
      </c>
      <c r="R11" s="6"/>
      <c r="S11" s="6">
        <f t="shared" si="3"/>
        <v>-0.52899999999999991</v>
      </c>
      <c r="T11" s="6">
        <f t="shared" si="4"/>
        <v>-1.3826447266570876</v>
      </c>
      <c r="U11" s="6">
        <f t="shared" si="5"/>
        <v>-1.22836359054066</v>
      </c>
      <c r="V11" s="6"/>
      <c r="W11" s="6">
        <f t="shared" si="6"/>
        <v>1.3102877061667906E-2</v>
      </c>
      <c r="X11" s="6">
        <f t="shared" si="7"/>
        <v>6.9091491008961281E-3</v>
      </c>
      <c r="Y11" s="6"/>
      <c r="Z11" s="6">
        <v>8.4909999999999997</v>
      </c>
      <c r="AA11" s="6">
        <v>2983.9850000000001</v>
      </c>
      <c r="AB11" s="6">
        <v>2697.82061033639</v>
      </c>
      <c r="AC11" s="6">
        <v>23.857813685981402</v>
      </c>
      <c r="AD11" s="6">
        <v>17.098780310855599</v>
      </c>
    </row>
    <row r="12" spans="1:30">
      <c r="A12" s="6">
        <v>1410359357</v>
      </c>
      <c r="B12" s="6">
        <v>9.0090000000000003</v>
      </c>
      <c r="C12" s="6">
        <v>8.548</v>
      </c>
      <c r="D12" s="6">
        <v>1583.7049999999999</v>
      </c>
      <c r="E12" s="6">
        <v>19.078129884110801</v>
      </c>
      <c r="F12" s="6">
        <v>124.216974831025</v>
      </c>
      <c r="G12" s="6">
        <v>1.4391487349591701</v>
      </c>
      <c r="H12" s="6">
        <v>2.0085382604172701</v>
      </c>
      <c r="I12" s="6">
        <v>1.4252272132916599E-2</v>
      </c>
      <c r="J12" s="6">
        <v>200</v>
      </c>
      <c r="K12" s="6">
        <v>0</v>
      </c>
      <c r="L12" s="6">
        <v>1648.5214677858901</v>
      </c>
      <c r="M12" s="6">
        <v>15.7501509739384</v>
      </c>
      <c r="O12" s="6">
        <f t="shared" si="0"/>
        <v>-0.4610000000000003</v>
      </c>
      <c r="P12" s="6">
        <f t="shared" si="1"/>
        <v>-2.6185719642970895E-2</v>
      </c>
      <c r="Q12" s="6">
        <f t="shared" si="2"/>
        <v>-6.9736517733787196E-2</v>
      </c>
      <c r="R12" s="6"/>
      <c r="S12" s="6">
        <f t="shared" si="3"/>
        <v>-0.51800000000000068</v>
      </c>
      <c r="T12" s="6">
        <f t="shared" si="4"/>
        <v>-0.68780586955565681</v>
      </c>
      <c r="U12" s="6">
        <f t="shared" si="5"/>
        <v>-0.53479615274901871</v>
      </c>
      <c r="V12" s="6"/>
      <c r="W12" s="6">
        <f t="shared" si="6"/>
        <v>4.3549340966746453E-3</v>
      </c>
      <c r="X12" s="6">
        <f t="shared" si="7"/>
        <v>3.4643221046792849E-3</v>
      </c>
      <c r="Y12" s="6"/>
      <c r="Z12" s="6">
        <v>8.4909999999999997</v>
      </c>
      <c r="AA12" s="6">
        <v>2983.9850000000001</v>
      </c>
      <c r="AB12" s="6">
        <v>2697.82061033639</v>
      </c>
      <c r="AC12" s="6">
        <v>23.857813685981402</v>
      </c>
      <c r="AD12" s="6">
        <v>17.098780310855599</v>
      </c>
    </row>
    <row r="13" spans="1:30">
      <c r="A13" s="6">
        <v>1410359269</v>
      </c>
      <c r="B13" s="6">
        <v>8.9489999999999998</v>
      </c>
      <c r="C13" s="6">
        <v>9.1010000000000009</v>
      </c>
      <c r="D13" s="6">
        <v>1194.5816326530601</v>
      </c>
      <c r="E13" s="6">
        <v>20.978095226410399</v>
      </c>
      <c r="F13" s="6">
        <v>103.018421217819</v>
      </c>
      <c r="G13" s="6">
        <v>1.43396624995739</v>
      </c>
      <c r="H13" s="6">
        <v>1.8500896325909</v>
      </c>
      <c r="I13" s="6">
        <v>1.5598035621378801E-2</v>
      </c>
      <c r="J13" s="6">
        <v>196</v>
      </c>
      <c r="K13" s="6">
        <v>0</v>
      </c>
      <c r="L13" s="6">
        <v>1271.3458296184799</v>
      </c>
      <c r="M13" s="6">
        <v>16.533487906004101</v>
      </c>
      <c r="O13" s="6">
        <f t="shared" si="0"/>
        <v>0.15200000000000102</v>
      </c>
      <c r="P13" s="6">
        <f t="shared" si="1"/>
        <v>0.33996041763289497</v>
      </c>
      <c r="Q13" s="6">
        <f t="shared" si="2"/>
        <v>0.27234074307673595</v>
      </c>
      <c r="R13" s="6"/>
      <c r="S13" s="6">
        <f t="shared" si="3"/>
        <v>-0.45800000000000018</v>
      </c>
      <c r="T13" s="6">
        <f t="shared" si="4"/>
        <v>-0.99395200683152307</v>
      </c>
      <c r="U13" s="6">
        <f t="shared" si="5"/>
        <v>-0.81687341355954113</v>
      </c>
      <c r="V13" s="6"/>
      <c r="W13" s="6">
        <f t="shared" si="6"/>
        <v>1.0254922957455226E-2</v>
      </c>
      <c r="X13" s="6">
        <f t="shared" si="7"/>
        <v>7.1689870795147437E-3</v>
      </c>
      <c r="Y13" s="6"/>
      <c r="Z13" s="6">
        <v>8.4909999999999997</v>
      </c>
      <c r="AA13" s="6">
        <v>2983.9850000000001</v>
      </c>
      <c r="AB13" s="6">
        <v>2697.82061033639</v>
      </c>
      <c r="AC13" s="6">
        <v>23.857813685981402</v>
      </c>
      <c r="AD13" s="6">
        <v>17.098780310855599</v>
      </c>
    </row>
    <row r="14" spans="1:30">
      <c r="A14" s="6">
        <v>1410359111</v>
      </c>
      <c r="B14" s="6">
        <v>8.8119999999999994</v>
      </c>
      <c r="C14" s="6">
        <v>10.077</v>
      </c>
      <c r="D14" s="6">
        <v>432.41</v>
      </c>
      <c r="E14" s="6">
        <v>18.919348812789501</v>
      </c>
      <c r="F14" s="6">
        <v>34.822272667092797</v>
      </c>
      <c r="G14" s="6">
        <v>0.63760446490623401</v>
      </c>
      <c r="H14" s="6">
        <v>2.0814831725978702</v>
      </c>
      <c r="I14" s="6">
        <v>3.1405910731940399E-2</v>
      </c>
      <c r="J14" s="6">
        <v>200</v>
      </c>
      <c r="K14" s="6">
        <v>0</v>
      </c>
      <c r="L14" s="6">
        <v>460.45579789054</v>
      </c>
      <c r="M14" s="6">
        <v>7.4849797949625101</v>
      </c>
      <c r="O14" s="6">
        <f t="shared" si="0"/>
        <v>1.2650000000000006</v>
      </c>
      <c r="P14" s="6">
        <f t="shared" si="1"/>
        <v>1.5802606775542145</v>
      </c>
      <c r="Q14" s="6">
        <f t="shared" si="2"/>
        <v>1.5120301354572252</v>
      </c>
      <c r="R14" s="6"/>
      <c r="S14" s="6">
        <f t="shared" si="3"/>
        <v>-0.32099999999999973</v>
      </c>
      <c r="T14" s="6">
        <f t="shared" si="4"/>
        <v>-2.0972522667528417</v>
      </c>
      <c r="U14" s="6">
        <f t="shared" si="5"/>
        <v>-1.9195628059400294</v>
      </c>
      <c r="V14" s="6"/>
      <c r="W14" s="6">
        <f t="shared" si="6"/>
        <v>3.7848363555009534E-2</v>
      </c>
      <c r="X14" s="6">
        <f t="shared" si="7"/>
        <v>1.0647688748345541E-2</v>
      </c>
      <c r="Y14" s="6"/>
      <c r="Z14" s="6">
        <v>8.4909999999999997</v>
      </c>
      <c r="AA14" s="6">
        <v>2983.9850000000001</v>
      </c>
      <c r="AB14" s="6">
        <v>2697.82061033639</v>
      </c>
      <c r="AC14" s="6">
        <v>23.857813685981402</v>
      </c>
      <c r="AD14" s="6">
        <v>17.098780310855599</v>
      </c>
    </row>
    <row r="15" spans="1:30">
      <c r="A15" s="6">
        <v>1410358558</v>
      </c>
      <c r="B15" s="6">
        <v>8.4909999999999997</v>
      </c>
      <c r="C15" s="6">
        <v>7.2149999999999999</v>
      </c>
      <c r="D15" s="6">
        <v>2983.9850000000001</v>
      </c>
      <c r="E15" s="6">
        <v>23.857813685981402</v>
      </c>
      <c r="F15" s="6">
        <v>188.731714378612</v>
      </c>
      <c r="G15" s="6">
        <v>1.3278451473262101</v>
      </c>
      <c r="H15" s="6">
        <v>2.1901876327057401</v>
      </c>
      <c r="I15" s="6">
        <v>1.0846107224948E-2</v>
      </c>
      <c r="J15" s="6">
        <v>200</v>
      </c>
      <c r="K15" s="6">
        <v>10</v>
      </c>
      <c r="L15" s="6">
        <v>2697.82061033639</v>
      </c>
      <c r="M15" s="6">
        <v>17.098780310855599</v>
      </c>
      <c r="O15" s="6">
        <f t="shared" si="0"/>
        <v>-1.2759999999999998</v>
      </c>
      <c r="P15" s="6">
        <f t="shared" si="1"/>
        <v>-0.19599158919862703</v>
      </c>
      <c r="Q15" s="6">
        <f t="shared" si="2"/>
        <v>-8.6532670482805329E-2</v>
      </c>
      <c r="R15" s="6"/>
      <c r="S15" s="6">
        <f t="shared" si="3"/>
        <v>0</v>
      </c>
      <c r="T15" s="6">
        <f t="shared" si="4"/>
        <v>0</v>
      </c>
      <c r="U15" s="6">
        <f t="shared" si="5"/>
        <v>0</v>
      </c>
      <c r="V15" s="6"/>
      <c r="W15" s="6">
        <f t="shared" si="6"/>
        <v>0</v>
      </c>
      <c r="X15" s="6">
        <f t="shared" si="7"/>
        <v>0</v>
      </c>
      <c r="Y15" s="6"/>
      <c r="Z15" s="6">
        <v>8.4909999999999997</v>
      </c>
      <c r="AA15" s="6">
        <v>2983.9850000000001</v>
      </c>
      <c r="AB15" s="6">
        <v>2697.82061033639</v>
      </c>
      <c r="AC15" s="6">
        <v>23.857813685981402</v>
      </c>
      <c r="AD15" s="6">
        <v>17.098780310855599</v>
      </c>
    </row>
    <row r="16" spans="1:30">
      <c r="A16" s="6">
        <v>1410359135</v>
      </c>
      <c r="B16" s="6">
        <v>8.2379999999999995</v>
      </c>
      <c r="C16" s="6">
        <v>10.632</v>
      </c>
      <c r="D16" s="6">
        <v>474.78894472361799</v>
      </c>
      <c r="E16" s="6">
        <v>10.1761153092306</v>
      </c>
      <c r="F16" s="6">
        <v>37.637956978192499</v>
      </c>
      <c r="G16" s="6">
        <v>0.83705086337231605</v>
      </c>
      <c r="H16" s="6">
        <v>2.1227430522857098</v>
      </c>
      <c r="I16" s="6">
        <v>2.82381265989473E-2</v>
      </c>
      <c r="J16" s="6">
        <v>199</v>
      </c>
      <c r="K16" s="6">
        <v>0</v>
      </c>
      <c r="L16" s="6">
        <v>502.49646719771403</v>
      </c>
      <c r="M16" s="6">
        <v>9.3664789613953108</v>
      </c>
      <c r="O16" s="6">
        <f t="shared" si="0"/>
        <v>2.3940000000000001</v>
      </c>
      <c r="P16" s="6">
        <f t="shared" si="1"/>
        <v>2.0527485049456047</v>
      </c>
      <c r="Q16" s="6">
        <f t="shared" si="2"/>
        <v>1.9911674680121259</v>
      </c>
      <c r="R16" s="6"/>
      <c r="S16" s="6">
        <f t="shared" si="3"/>
        <v>0.25300000000000011</v>
      </c>
      <c r="T16" s="6">
        <f t="shared" si="4"/>
        <v>-1.9957400941442325</v>
      </c>
      <c r="U16" s="6">
        <f t="shared" si="5"/>
        <v>-1.8247001384949306</v>
      </c>
      <c r="V16" s="6"/>
      <c r="W16" s="6">
        <f t="shared" si="6"/>
        <v>1.4378378137059666E-2</v>
      </c>
      <c r="X16" s="6">
        <f t="shared" si="7"/>
        <v>1.3192020172275276E-2</v>
      </c>
      <c r="Y16" s="6"/>
      <c r="Z16" s="6">
        <v>8.4909999999999997</v>
      </c>
      <c r="AA16" s="6">
        <v>2983.9850000000001</v>
      </c>
      <c r="AB16" s="6">
        <v>2697.82061033639</v>
      </c>
      <c r="AC16" s="6">
        <v>23.857813685981402</v>
      </c>
      <c r="AD16" s="6">
        <v>17.098780310855599</v>
      </c>
    </row>
    <row r="17" spans="1:30">
      <c r="A17" s="6">
        <v>1410358952</v>
      </c>
      <c r="B17" s="6">
        <v>7.9470000000000001</v>
      </c>
      <c r="C17" s="6">
        <v>9.5269999999999992</v>
      </c>
      <c r="D17" s="6">
        <v>747.95</v>
      </c>
      <c r="E17" s="6">
        <v>13.9116834890677</v>
      </c>
      <c r="F17" s="6">
        <v>68.663592508242502</v>
      </c>
      <c r="G17" s="6">
        <v>1.1933748638683801</v>
      </c>
      <c r="H17" s="6">
        <v>1.8681678112390701</v>
      </c>
      <c r="I17" s="6">
        <v>2.06712129739187E-2</v>
      </c>
      <c r="J17" s="6">
        <v>200</v>
      </c>
      <c r="K17" s="6">
        <v>0</v>
      </c>
      <c r="L17" s="6">
        <v>842.57464450790496</v>
      </c>
      <c r="M17" s="6">
        <v>12.5586194961678</v>
      </c>
      <c r="O17" s="6">
        <f t="shared" si="0"/>
        <v>1.5799999999999992</v>
      </c>
      <c r="P17" s="6">
        <f t="shared" si="1"/>
        <v>1.850318583714138</v>
      </c>
      <c r="Q17" s="6">
        <f t="shared" si="2"/>
        <v>1.7209790354534658</v>
      </c>
      <c r="R17" s="6"/>
      <c r="S17" s="6">
        <f t="shared" si="3"/>
        <v>0.54399999999999959</v>
      </c>
      <c r="T17" s="6">
        <f t="shared" si="4"/>
        <v>-1.5023101729127646</v>
      </c>
      <c r="U17" s="6">
        <f t="shared" si="5"/>
        <v>-1.2635117059362715</v>
      </c>
      <c r="V17" s="6"/>
      <c r="W17" s="6">
        <f t="shared" si="6"/>
        <v>1.1362661011170117E-2</v>
      </c>
      <c r="X17" s="6">
        <f t="shared" si="7"/>
        <v>9.2038586936737943E-3</v>
      </c>
      <c r="Y17" s="6"/>
      <c r="Z17" s="6">
        <v>8.4909999999999997</v>
      </c>
      <c r="AA17" s="6">
        <v>2983.9850000000001</v>
      </c>
      <c r="AB17" s="6">
        <v>2697.82061033639</v>
      </c>
      <c r="AC17" s="6">
        <v>23.857813685981402</v>
      </c>
      <c r="AD17" s="6">
        <v>17.098780310855599</v>
      </c>
    </row>
    <row r="18" spans="1:30">
      <c r="A18" s="6">
        <v>1410360215</v>
      </c>
      <c r="B18" s="6">
        <v>7.8460000000000001</v>
      </c>
      <c r="C18" s="6">
        <v>9.3689999999999998</v>
      </c>
      <c r="D18" s="6">
        <v>930.25510204081604</v>
      </c>
      <c r="E18" s="6">
        <v>18.584443497474901</v>
      </c>
      <c r="F18" s="6">
        <v>78.715228632779997</v>
      </c>
      <c r="G18" s="6">
        <v>1.3604070496733101</v>
      </c>
      <c r="H18" s="6">
        <v>1.8908617680958599</v>
      </c>
      <c r="I18" s="6">
        <v>1.7778734328161599E-2</v>
      </c>
      <c r="J18" s="6">
        <v>196</v>
      </c>
      <c r="K18" s="6">
        <v>0</v>
      </c>
      <c r="L18" s="6">
        <v>982.86135613445902</v>
      </c>
      <c r="M18" s="6">
        <v>15.0402653103496</v>
      </c>
      <c r="O18" s="6">
        <f t="shared" si="0"/>
        <v>1.5229999999999997</v>
      </c>
      <c r="P18" s="6">
        <f t="shared" si="1"/>
        <v>1.7144948484633389</v>
      </c>
      <c r="Q18" s="6">
        <f t="shared" si="2"/>
        <v>1.6547693501611906</v>
      </c>
      <c r="R18" s="6"/>
      <c r="S18" s="6">
        <f t="shared" si="3"/>
        <v>0.64499999999999957</v>
      </c>
      <c r="T18" s="6">
        <f t="shared" si="4"/>
        <v>-1.2654864376619663</v>
      </c>
      <c r="U18" s="6">
        <f t="shared" si="5"/>
        <v>-1.0963020206439968</v>
      </c>
      <c r="V18" s="6"/>
      <c r="W18" s="6">
        <f t="shared" si="6"/>
        <v>1.2830537754962013E-2</v>
      </c>
      <c r="X18" s="6">
        <f t="shared" si="7"/>
        <v>9.6289929486825798E-3</v>
      </c>
      <c r="Y18" s="6"/>
      <c r="Z18" s="6">
        <v>8.4909999999999997</v>
      </c>
      <c r="AA18" s="6">
        <v>2983.9850000000001</v>
      </c>
      <c r="AB18" s="6">
        <v>2697.82061033639</v>
      </c>
      <c r="AC18" s="6">
        <v>23.857813685981402</v>
      </c>
      <c r="AD18" s="6">
        <v>17.098780310855599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Q65"/>
  <sheetViews>
    <sheetView topLeftCell="C2" workbookViewId="0">
      <selection activeCell="S32" sqref="S32"/>
    </sheetView>
  </sheetViews>
  <sheetFormatPr defaultRowHeight="15"/>
  <cols>
    <col min="1" max="1" width="12.5703125" customWidth="1"/>
    <col min="2" max="2" width="16" style="6" customWidth="1"/>
    <col min="3" max="3" width="8" style="6" customWidth="1"/>
    <col min="4" max="4" width="8.140625" style="6" customWidth="1"/>
    <col min="5" max="6" width="8" style="6" customWidth="1"/>
  </cols>
  <sheetData>
    <row r="1" spans="1:43">
      <c r="A1" s="6" t="s">
        <v>54</v>
      </c>
      <c r="B1" s="6" t="s">
        <v>26</v>
      </c>
      <c r="C1" s="6" t="s">
        <v>29</v>
      </c>
      <c r="D1" s="6" t="s">
        <v>30</v>
      </c>
      <c r="E1" s="6" t="s">
        <v>31</v>
      </c>
      <c r="F1" s="6" t="s">
        <v>52</v>
      </c>
      <c r="G1" s="6" t="s">
        <v>27</v>
      </c>
      <c r="H1" s="6" t="s">
        <v>28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7</v>
      </c>
      <c r="N1" s="6" t="s">
        <v>8</v>
      </c>
      <c r="O1" s="6" t="s">
        <v>9</v>
      </c>
      <c r="P1" s="6" t="s">
        <v>10</v>
      </c>
      <c r="Q1" s="6" t="s">
        <v>11</v>
      </c>
      <c r="R1" s="6" t="s">
        <v>12</v>
      </c>
      <c r="T1" s="6" t="s">
        <v>13</v>
      </c>
      <c r="U1" s="6" t="s">
        <v>14</v>
      </c>
      <c r="V1" s="6" t="s">
        <v>15</v>
      </c>
      <c r="W1" s="6"/>
      <c r="X1" s="6" t="s">
        <v>16</v>
      </c>
      <c r="Y1" s="6" t="s">
        <v>17</v>
      </c>
      <c r="Z1" s="6" t="s">
        <v>18</v>
      </c>
      <c r="AA1" s="6"/>
      <c r="AB1" s="6" t="s">
        <v>19</v>
      </c>
      <c r="AC1" s="6" t="s">
        <v>20</v>
      </c>
      <c r="AD1" s="6"/>
      <c r="AE1" s="6" t="s">
        <v>53</v>
      </c>
      <c r="AF1" s="6" t="s">
        <v>22</v>
      </c>
      <c r="AG1" s="6" t="s">
        <v>23</v>
      </c>
      <c r="AH1" s="6" t="s">
        <v>24</v>
      </c>
      <c r="AI1" s="6" t="s">
        <v>25</v>
      </c>
    </row>
    <row r="2" spans="1:43">
      <c r="A2" s="6" t="s">
        <v>55</v>
      </c>
      <c r="B2" s="6" t="s">
        <v>32</v>
      </c>
      <c r="C2" s="6">
        <v>11.632</v>
      </c>
      <c r="D2" s="6">
        <v>9.6430000000000007</v>
      </c>
      <c r="E2" s="6">
        <v>8.7799999999999994</v>
      </c>
      <c r="F2" s="6">
        <f>0.628 * (D2 - E2) + 0.995 * C2</f>
        <v>12.115803999999999</v>
      </c>
      <c r="G2" s="6">
        <v>10.323</v>
      </c>
      <c r="H2" s="6">
        <v>12.111000000000001</v>
      </c>
      <c r="I2" s="6">
        <v>361.27397260274</v>
      </c>
      <c r="J2" s="6">
        <v>40.956247956547102</v>
      </c>
      <c r="K2" s="6">
        <v>43.1965376061301</v>
      </c>
      <c r="L2" s="6">
        <v>1.78850357954467</v>
      </c>
      <c r="M2" s="6">
        <v>1.8656252514676099</v>
      </c>
      <c r="N2" s="6">
        <v>0.123467047367389</v>
      </c>
      <c r="O2" s="6">
        <v>73</v>
      </c>
      <c r="P2" s="6">
        <v>0</v>
      </c>
      <c r="Q2" s="6">
        <v>368.31322552001501</v>
      </c>
      <c r="R2" s="6">
        <v>15.3292458252497</v>
      </c>
      <c r="T2" s="6">
        <f t="shared" ref="T2" si="0">H2-G2</f>
        <v>1.7880000000000003</v>
      </c>
      <c r="U2" s="6">
        <f t="shared" ref="U2" si="1">X2-Y2 + AE2 - 2.5*LOG10(AF2)</f>
        <v>0.52560431336593894</v>
      </c>
      <c r="V2" s="6">
        <f t="shared" ref="V2" si="2">X2-Z2+ AE2 - 2.5*LOG10(AG2)</f>
        <v>0.50465271516765497</v>
      </c>
      <c r="W2" s="6"/>
      <c r="X2" s="6">
        <f>AE2-F2</f>
        <v>-2.5978039999999982</v>
      </c>
      <c r="Y2" s="6">
        <f t="shared" ref="Y2" si="3">-2.5*LOG10(AF2/I2)</f>
        <v>-1.8113192096288397</v>
      </c>
      <c r="Z2" s="6">
        <f t="shared" ref="Z2" si="4">-2.5*LOG10(AG2/Q2)</f>
        <v>-1.8332287888221583</v>
      </c>
      <c r="AA2" s="6"/>
      <c r="AB2" s="6">
        <f t="shared" ref="AB2" si="5">ABS(-2.5*LOG10((AF2+AH2)/(I2+J2))-Y2)</f>
        <v>9.9652551598739869E-2</v>
      </c>
      <c r="AC2" s="6">
        <f t="shared" ref="AC2" si="6">ABS(-2.5*LOG10((AG2+AI2)/(Q2+R2))-Z2)</f>
        <v>2.8270171024931789E-2</v>
      </c>
      <c r="AD2" s="6"/>
      <c r="AE2" s="6">
        <v>9.5180000000000007</v>
      </c>
      <c r="AF2" s="6">
        <v>1915.8625954198501</v>
      </c>
      <c r="AG2" s="6">
        <v>1993.0070247557901</v>
      </c>
      <c r="AH2" s="6">
        <v>30.130792648397801</v>
      </c>
      <c r="AI2" s="6">
        <v>29.593553565347801</v>
      </c>
    </row>
    <row r="3" spans="1:43">
      <c r="A3" s="6" t="s">
        <v>56</v>
      </c>
      <c r="B3" s="6" t="s">
        <v>33</v>
      </c>
      <c r="C3" s="6">
        <v>11.313000000000001</v>
      </c>
      <c r="D3" s="6">
        <v>10.779</v>
      </c>
      <c r="E3" s="6">
        <v>10.666</v>
      </c>
      <c r="F3" s="6">
        <f t="shared" ref="F3:F21" si="7">0.628 * (D3 - E3) + 0.995 * C3</f>
        <v>11.327399</v>
      </c>
      <c r="G3" s="6">
        <v>10.089</v>
      </c>
      <c r="H3" s="6">
        <v>10.35</v>
      </c>
      <c r="I3" s="6">
        <v>387.22448979591798</v>
      </c>
      <c r="J3" s="6">
        <v>28.950684528259099</v>
      </c>
      <c r="K3" s="6">
        <v>46.158238264212997</v>
      </c>
      <c r="L3" s="6">
        <v>1.4881107777272</v>
      </c>
      <c r="M3" s="6">
        <v>1.92672748429132</v>
      </c>
      <c r="N3" s="6">
        <v>0.10830204804700699</v>
      </c>
      <c r="O3" s="6">
        <v>98</v>
      </c>
      <c r="P3" s="6">
        <v>0</v>
      </c>
      <c r="Q3" s="6">
        <v>444.99128218726298</v>
      </c>
      <c r="R3" s="6">
        <v>13.4241153733107</v>
      </c>
      <c r="T3" s="6">
        <f t="shared" ref="T3:T21" si="8">H3-G3</f>
        <v>0.26099999999999923</v>
      </c>
      <c r="U3" s="6">
        <f t="shared" ref="U3:U21" si="9">X3-Y3 + AE3 - 2.5*LOG10(AF3)</f>
        <v>1.2386939594596278</v>
      </c>
      <c r="V3" s="6">
        <f t="shared" ref="V3:V21" si="10">X3-Z3+ AE3 - 2.5*LOG10(AG3)</f>
        <v>1.0877222429693152</v>
      </c>
      <c r="X3" s="6">
        <f t="shared" ref="X3:X21" si="11">AE3-F3</f>
        <v>-1.8093989999999991</v>
      </c>
      <c r="Y3" s="6">
        <f t="shared" ref="Y3:Y21" si="12">-2.5*LOG10(AF3/I3)</f>
        <v>-1.736003855722529</v>
      </c>
      <c r="Z3" s="6">
        <f t="shared" ref="Z3:Z21" si="13">-2.5*LOG10(AG3/Q3)</f>
        <v>-1.6278933166238188</v>
      </c>
      <c r="AA3" s="6"/>
      <c r="AB3" s="6">
        <f t="shared" ref="AB3:AB21" si="14">ABS(-2.5*LOG10((AF3+AH3)/(I3+J3))-Y3)</f>
        <v>6.1340880207464421E-2</v>
      </c>
      <c r="AC3" s="6">
        <f t="shared" ref="AC3:AC21" si="15">ABS(-2.5*LOG10((AG3+AI3)/(Q3+R3))-Z3)</f>
        <v>1.6265990357184679E-2</v>
      </c>
      <c r="AE3" s="6">
        <v>9.5180000000000007</v>
      </c>
      <c r="AF3" s="6">
        <v>1915.8625954198501</v>
      </c>
      <c r="AG3" s="6">
        <v>1993.0070247557901</v>
      </c>
      <c r="AH3" s="6">
        <v>30.130792648397801</v>
      </c>
      <c r="AI3" s="6">
        <v>29.593553565347801</v>
      </c>
    </row>
    <row r="4" spans="1:43">
      <c r="A4" s="6" t="s">
        <v>57</v>
      </c>
      <c r="B4" s="6" t="s">
        <v>34</v>
      </c>
      <c r="C4" s="6">
        <v>11.26</v>
      </c>
      <c r="D4" s="6">
        <v>10.71</v>
      </c>
      <c r="E4" s="6">
        <v>10.553000000000001</v>
      </c>
      <c r="F4" s="6">
        <f t="shared" si="7"/>
        <v>11.302296</v>
      </c>
      <c r="G4" s="6">
        <v>9.9580000000000002</v>
      </c>
      <c r="H4" s="6">
        <v>10.557</v>
      </c>
      <c r="I4" s="6">
        <v>438.0625</v>
      </c>
      <c r="J4" s="6">
        <v>28.151260165279101</v>
      </c>
      <c r="K4" s="6">
        <v>51.810917136576002</v>
      </c>
      <c r="L4" s="6">
        <v>1.6610619944475999</v>
      </c>
      <c r="M4" s="6">
        <v>1.7790970558311801</v>
      </c>
      <c r="N4" s="6">
        <v>3.9745723338824798E-2</v>
      </c>
      <c r="O4" s="6">
        <v>96</v>
      </c>
      <c r="P4" s="6">
        <v>0</v>
      </c>
      <c r="Q4" s="6">
        <v>514.22696913471998</v>
      </c>
      <c r="R4" s="6">
        <v>13.4001105862526</v>
      </c>
      <c r="T4" s="6">
        <f t="shared" si="8"/>
        <v>0.5990000000000002</v>
      </c>
      <c r="U4" s="6">
        <f t="shared" si="9"/>
        <v>1.1298638066809517</v>
      </c>
      <c r="V4" s="6">
        <f t="shared" si="10"/>
        <v>0.95581687524589043</v>
      </c>
      <c r="X4" s="6">
        <f t="shared" si="11"/>
        <v>-1.7842959999999994</v>
      </c>
      <c r="Y4" s="6">
        <f t="shared" si="12"/>
        <v>-1.6020707029438532</v>
      </c>
      <c r="Z4" s="6">
        <f t="shared" si="13"/>
        <v>-1.4708849489003952</v>
      </c>
      <c r="AA4" s="6"/>
      <c r="AB4" s="6">
        <f t="shared" si="14"/>
        <v>5.0680020756074029E-2</v>
      </c>
      <c r="AC4" s="6">
        <f t="shared" si="15"/>
        <v>1.1927323700897441E-2</v>
      </c>
      <c r="AE4" s="6">
        <v>9.5180000000000007</v>
      </c>
      <c r="AF4" s="6">
        <v>1915.8625954198501</v>
      </c>
      <c r="AG4" s="6">
        <v>1993.0070247557901</v>
      </c>
      <c r="AH4" s="6">
        <v>30.130792648397801</v>
      </c>
      <c r="AI4" s="6">
        <v>29.593553565347801</v>
      </c>
    </row>
    <row r="5" spans="1:43">
      <c r="A5" s="6" t="s">
        <v>58</v>
      </c>
      <c r="B5" s="6" t="s">
        <v>35</v>
      </c>
      <c r="C5" s="6">
        <v>11.37</v>
      </c>
      <c r="D5" s="6">
        <v>9.8089999999999993</v>
      </c>
      <c r="E5" s="6">
        <v>9.2219999999999995</v>
      </c>
      <c r="F5" s="6">
        <f t="shared" si="7"/>
        <v>11.681785999999999</v>
      </c>
      <c r="G5" s="6">
        <v>9.9160000000000004</v>
      </c>
      <c r="H5" s="6">
        <v>11.473000000000001</v>
      </c>
      <c r="I5" s="6">
        <v>370.92424242424198</v>
      </c>
      <c r="J5" s="6">
        <v>44.302223548006602</v>
      </c>
      <c r="K5" s="6">
        <v>38.885490095576102</v>
      </c>
      <c r="L5" s="6">
        <v>1.6318706633900799</v>
      </c>
      <c r="M5" s="6">
        <v>2.0695606074639898</v>
      </c>
      <c r="N5" s="6">
        <v>0.14451474539838399</v>
      </c>
      <c r="O5" s="6">
        <v>66</v>
      </c>
      <c r="P5" s="6">
        <v>0</v>
      </c>
      <c r="Q5" s="6">
        <v>371.27501821424198</v>
      </c>
      <c r="R5" s="6">
        <v>13.388099741349</v>
      </c>
      <c r="T5" s="6">
        <f t="shared" si="8"/>
        <v>1.5570000000000004</v>
      </c>
      <c r="U5" s="6">
        <f t="shared" si="9"/>
        <v>0.93100095410757433</v>
      </c>
      <c r="V5" s="6">
        <f t="shared" si="10"/>
        <v>0.92997467983458648</v>
      </c>
      <c r="X5" s="6">
        <f t="shared" si="11"/>
        <v>-2.1637859999999982</v>
      </c>
      <c r="Y5" s="6">
        <f t="shared" si="12"/>
        <v>-1.7826978503704747</v>
      </c>
      <c r="Z5" s="6">
        <f t="shared" si="13"/>
        <v>-1.8245327534890896</v>
      </c>
      <c r="AA5" s="6"/>
      <c r="AB5" s="6">
        <f t="shared" si="14"/>
        <v>0.10555701721694688</v>
      </c>
      <c r="AC5" s="6">
        <f t="shared" si="15"/>
        <v>2.2458804616306116E-2</v>
      </c>
      <c r="AE5" s="6">
        <v>9.5180000000000007</v>
      </c>
      <c r="AF5" s="6">
        <v>1915.8625954198501</v>
      </c>
      <c r="AG5" s="6">
        <v>1993.0070247557901</v>
      </c>
      <c r="AH5" s="6">
        <v>30.130792648397801</v>
      </c>
      <c r="AI5" s="6">
        <v>29.593553565347801</v>
      </c>
    </row>
    <row r="6" spans="1:43">
      <c r="A6" s="6" t="s">
        <v>59</v>
      </c>
      <c r="B6" s="6" t="s">
        <v>36</v>
      </c>
      <c r="C6" s="6">
        <v>11.186999999999999</v>
      </c>
      <c r="D6" s="6">
        <v>10.625999999999999</v>
      </c>
      <c r="E6" s="6">
        <v>10.516</v>
      </c>
      <c r="F6" s="6">
        <f t="shared" si="7"/>
        <v>11.200144999999999</v>
      </c>
      <c r="G6" s="6">
        <v>9.9</v>
      </c>
      <c r="H6" s="6">
        <v>10.385</v>
      </c>
      <c r="I6" s="6">
        <v>401.98979591836701</v>
      </c>
      <c r="J6" s="6">
        <v>20.106481923681901</v>
      </c>
      <c r="K6" s="6">
        <v>52.599321783321599</v>
      </c>
      <c r="L6" s="6">
        <v>1.5290623731772299</v>
      </c>
      <c r="M6" s="6">
        <v>1.78453323023793</v>
      </c>
      <c r="N6" s="6">
        <v>4.7327194297446598E-2</v>
      </c>
      <c r="O6" s="6">
        <v>98</v>
      </c>
      <c r="P6" s="6">
        <v>0</v>
      </c>
      <c r="Q6" s="6">
        <v>511.40059527458101</v>
      </c>
      <c r="R6" s="6">
        <v>13.058760455050599</v>
      </c>
      <c r="T6" s="6">
        <f t="shared" si="8"/>
        <v>0.48499999999999943</v>
      </c>
      <c r="U6" s="6">
        <f t="shared" si="9"/>
        <v>1.3253174271929993</v>
      </c>
      <c r="V6" s="6">
        <f t="shared" si="10"/>
        <v>1.0639519269674285</v>
      </c>
      <c r="X6" s="6">
        <f t="shared" si="11"/>
        <v>-1.6821449999999984</v>
      </c>
      <c r="Y6" s="6">
        <f t="shared" si="12"/>
        <v>-1.6953733234559001</v>
      </c>
      <c r="Z6" s="6">
        <f t="shared" si="13"/>
        <v>-1.4768690006219318</v>
      </c>
      <c r="AA6" s="6"/>
      <c r="AB6" s="6">
        <f t="shared" si="14"/>
        <v>3.6048728757236859E-2</v>
      </c>
      <c r="AC6" s="6">
        <f t="shared" si="15"/>
        <v>1.137327569739699E-2</v>
      </c>
      <c r="AE6" s="6">
        <v>9.5180000000000007</v>
      </c>
      <c r="AF6" s="6">
        <v>1915.8625954198501</v>
      </c>
      <c r="AG6" s="6">
        <v>1993.0070247557901</v>
      </c>
      <c r="AH6" s="6">
        <v>30.130792648397801</v>
      </c>
      <c r="AI6" s="6">
        <v>29.593553565347801</v>
      </c>
    </row>
    <row r="7" spans="1:43">
      <c r="A7" s="6" t="s">
        <v>60</v>
      </c>
      <c r="B7" s="6" t="s">
        <v>37</v>
      </c>
      <c r="C7" s="6">
        <v>11.269</v>
      </c>
      <c r="D7" s="6">
        <v>10.225</v>
      </c>
      <c r="E7" s="6">
        <v>9.8810000000000002</v>
      </c>
      <c r="F7" s="6">
        <f t="shared" si="7"/>
        <v>11.428687</v>
      </c>
      <c r="G7" s="6">
        <v>9.8339999999999996</v>
      </c>
      <c r="H7" s="6">
        <v>10.863</v>
      </c>
      <c r="I7" s="6">
        <v>424.39325842696599</v>
      </c>
      <c r="J7" s="6">
        <v>26.154072438289901</v>
      </c>
      <c r="K7" s="6">
        <v>48.600039976832001</v>
      </c>
      <c r="L7" s="6">
        <v>1.41911599425591</v>
      </c>
      <c r="M7" s="6">
        <v>1.7735417914260201</v>
      </c>
      <c r="N7" s="6">
        <v>5.4632998588258402E-2</v>
      </c>
      <c r="O7" s="6">
        <v>89</v>
      </c>
      <c r="P7" s="6">
        <v>0</v>
      </c>
      <c r="Q7" s="6">
        <v>460.96047373578199</v>
      </c>
      <c r="R7" s="6">
        <v>11.9352139236053</v>
      </c>
      <c r="T7" s="6">
        <f t="shared" si="8"/>
        <v>1.0289999999999999</v>
      </c>
      <c r="U7" s="6">
        <f t="shared" si="9"/>
        <v>1.037891808929702</v>
      </c>
      <c r="V7" s="6">
        <f t="shared" si="10"/>
        <v>0.94815378183169763</v>
      </c>
      <c r="X7" s="6">
        <f t="shared" si="11"/>
        <v>-1.9106869999999994</v>
      </c>
      <c r="Y7" s="6">
        <f t="shared" si="12"/>
        <v>-1.6364897051926044</v>
      </c>
      <c r="Z7" s="6">
        <f t="shared" si="13"/>
        <v>-1.5896128554862017</v>
      </c>
      <c r="AA7" s="6"/>
      <c r="AB7" s="6">
        <f t="shared" si="14"/>
        <v>4.7987357337709202E-2</v>
      </c>
      <c r="AC7" s="6">
        <f t="shared" si="15"/>
        <v>1.1750922024778676E-2</v>
      </c>
      <c r="AE7" s="6">
        <v>9.5180000000000007</v>
      </c>
      <c r="AF7" s="6">
        <v>1915.8625954198501</v>
      </c>
      <c r="AG7" s="6">
        <v>1993.0070247557901</v>
      </c>
      <c r="AH7" s="6">
        <v>30.130792648397801</v>
      </c>
      <c r="AI7" s="6">
        <v>29.593553565347801</v>
      </c>
    </row>
    <row r="8" spans="1:43">
      <c r="A8" s="6" t="s">
        <v>61</v>
      </c>
      <c r="B8" s="6" t="s">
        <v>38</v>
      </c>
      <c r="C8" s="6">
        <v>11.069000000000001</v>
      </c>
      <c r="D8" s="6">
        <v>10.584</v>
      </c>
      <c r="E8" s="6">
        <v>10.420999999999999</v>
      </c>
      <c r="F8" s="6">
        <f t="shared" si="7"/>
        <v>11.116019</v>
      </c>
      <c r="G8" s="6">
        <v>9.7569999999999997</v>
      </c>
      <c r="H8" s="6">
        <v>10.097</v>
      </c>
      <c r="I8" s="6">
        <v>446.63559322033899</v>
      </c>
      <c r="J8" s="6">
        <v>21.858571239566299</v>
      </c>
      <c r="K8" s="6">
        <v>58.206896623893499</v>
      </c>
      <c r="L8" s="6">
        <v>1.4910129434430901</v>
      </c>
      <c r="M8" s="6">
        <v>1.7181093164082799</v>
      </c>
      <c r="N8" s="6">
        <v>3.9256125960702597E-2</v>
      </c>
      <c r="O8" s="6">
        <v>118</v>
      </c>
      <c r="P8" s="6">
        <v>0</v>
      </c>
      <c r="Q8" s="6">
        <v>559.25066794427096</v>
      </c>
      <c r="R8" s="6">
        <v>12.5542288429595</v>
      </c>
      <c r="T8" s="6">
        <f t="shared" si="8"/>
        <v>0.33999999999999986</v>
      </c>
      <c r="U8" s="6">
        <f t="shared" si="9"/>
        <v>1.2950976753780097</v>
      </c>
      <c r="V8" s="6">
        <f t="shared" si="10"/>
        <v>1.0509647213222415</v>
      </c>
      <c r="X8" s="6">
        <f t="shared" si="11"/>
        <v>-1.598018999999999</v>
      </c>
      <c r="Y8" s="6">
        <f t="shared" si="12"/>
        <v>-1.5810275716409121</v>
      </c>
      <c r="Z8" s="6">
        <f t="shared" si="13"/>
        <v>-1.3797557949767445</v>
      </c>
      <c r="AA8" s="6"/>
      <c r="AB8" s="6">
        <f t="shared" si="14"/>
        <v>3.4934635093821997E-2</v>
      </c>
      <c r="AC8" s="6">
        <f t="shared" si="15"/>
        <v>8.1001528261257505E-3</v>
      </c>
      <c r="AE8" s="6">
        <v>9.5180000000000007</v>
      </c>
      <c r="AF8" s="6">
        <v>1915.8625954198501</v>
      </c>
      <c r="AG8" s="6">
        <v>1993.0070247557901</v>
      </c>
      <c r="AH8" s="6">
        <v>30.130792648397801</v>
      </c>
      <c r="AI8" s="6">
        <v>29.593553565347801</v>
      </c>
    </row>
    <row r="9" spans="1:43">
      <c r="A9" s="6" t="s">
        <v>62</v>
      </c>
      <c r="B9" s="6" t="s">
        <v>39</v>
      </c>
      <c r="C9" s="6">
        <v>10.864000000000001</v>
      </c>
      <c r="D9" s="6">
        <v>8.6940000000000008</v>
      </c>
      <c r="E9" s="6">
        <v>7.6890000000000001</v>
      </c>
      <c r="F9" s="6">
        <f t="shared" si="7"/>
        <v>11.44082</v>
      </c>
      <c r="G9" s="6">
        <v>9.6560000000000006</v>
      </c>
      <c r="H9" s="6">
        <v>11.976000000000001</v>
      </c>
      <c r="I9" s="6">
        <v>390.75581395348797</v>
      </c>
      <c r="J9" s="6">
        <v>38.883713753360098</v>
      </c>
      <c r="K9" s="6">
        <v>48.140853834944998</v>
      </c>
      <c r="L9" s="6">
        <v>2.0412928437520002</v>
      </c>
      <c r="M9" s="6">
        <v>1.9061916814831901</v>
      </c>
      <c r="N9" s="6">
        <v>0.14518273518180999</v>
      </c>
      <c r="O9" s="6">
        <v>86</v>
      </c>
      <c r="P9" s="6">
        <v>0</v>
      </c>
      <c r="Q9" s="6">
        <v>428.55350592365102</v>
      </c>
      <c r="R9" s="6">
        <v>14.3649269469409</v>
      </c>
      <c r="T9" s="6">
        <f t="shared" si="8"/>
        <v>2.3200000000000003</v>
      </c>
      <c r="U9" s="6">
        <f t="shared" si="9"/>
        <v>1.1154163787669251</v>
      </c>
      <c r="V9" s="6">
        <f t="shared" si="10"/>
        <v>1.0151673691435992</v>
      </c>
      <c r="X9" s="6">
        <f t="shared" si="11"/>
        <v>-1.9228199999999998</v>
      </c>
      <c r="Y9" s="6">
        <f t="shared" si="12"/>
        <v>-1.7261472750298275</v>
      </c>
      <c r="Z9" s="6">
        <f t="shared" si="13"/>
        <v>-1.6687594427981045</v>
      </c>
      <c r="AA9" s="6"/>
      <c r="AB9" s="6">
        <f t="shared" si="14"/>
        <v>8.6054450469604582E-2</v>
      </c>
      <c r="AC9" s="6">
        <f t="shared" si="15"/>
        <v>1.9793511666945207E-2</v>
      </c>
      <c r="AE9" s="6">
        <v>9.5180000000000007</v>
      </c>
      <c r="AF9" s="6">
        <v>1915.8625954198501</v>
      </c>
      <c r="AG9" s="6">
        <v>1993.0070247557901</v>
      </c>
      <c r="AH9" s="6">
        <v>30.130792648397801</v>
      </c>
      <c r="AI9" s="6">
        <v>29.593553565347801</v>
      </c>
    </row>
    <row r="10" spans="1:43">
      <c r="A10" s="6" t="s">
        <v>63</v>
      </c>
      <c r="B10" s="6" t="s">
        <v>40</v>
      </c>
      <c r="C10" s="6">
        <v>11.343</v>
      </c>
      <c r="D10" s="6">
        <v>10.446999999999999</v>
      </c>
      <c r="E10" s="6">
        <v>10.244999999999999</v>
      </c>
      <c r="F10" s="6">
        <f t="shared" si="7"/>
        <v>11.413141</v>
      </c>
      <c r="G10" s="6">
        <v>9.6479999999999997</v>
      </c>
      <c r="H10" s="6">
        <v>10.617000000000001</v>
      </c>
      <c r="I10" s="6">
        <v>380.15841584158397</v>
      </c>
      <c r="J10" s="6">
        <v>29.6545702456126</v>
      </c>
      <c r="K10" s="6">
        <v>47.025441006891697</v>
      </c>
      <c r="L10" s="6">
        <v>1.5222772988265501</v>
      </c>
      <c r="M10" s="6">
        <v>1.8375479234708001</v>
      </c>
      <c r="N10" s="6">
        <v>5.3297053403414299E-2</v>
      </c>
      <c r="O10" s="6">
        <v>101</v>
      </c>
      <c r="P10" s="6">
        <v>0</v>
      </c>
      <c r="Q10" s="6">
        <v>465.78778684270998</v>
      </c>
      <c r="R10" s="6">
        <v>13.0874318903012</v>
      </c>
      <c r="T10" s="6">
        <f t="shared" si="8"/>
        <v>0.96900000000000119</v>
      </c>
      <c r="U10" s="6">
        <f t="shared" si="9"/>
        <v>1.1729474769500143</v>
      </c>
      <c r="V10" s="6">
        <f t="shared" si="10"/>
        <v>0.95238875760314912</v>
      </c>
      <c r="X10" s="6">
        <f t="shared" si="11"/>
        <v>-1.8951409999999989</v>
      </c>
      <c r="Y10" s="6">
        <f t="shared" si="12"/>
        <v>-1.7559993732129162</v>
      </c>
      <c r="Z10" s="6">
        <f t="shared" si="13"/>
        <v>-1.5783018312576522</v>
      </c>
      <c r="AA10" s="6"/>
      <c r="AB10" s="6">
        <f t="shared" si="14"/>
        <v>6.4610262738650892E-2</v>
      </c>
      <c r="AC10" s="6">
        <f t="shared" si="15"/>
        <v>1.4082421955353031E-2</v>
      </c>
      <c r="AE10" s="6">
        <v>9.5180000000000007</v>
      </c>
      <c r="AF10" s="6">
        <v>1915.8625954198501</v>
      </c>
      <c r="AG10" s="6">
        <v>1993.0070247557901</v>
      </c>
      <c r="AH10" s="6">
        <v>30.130792648397801</v>
      </c>
      <c r="AI10" s="6">
        <v>29.593553565347801</v>
      </c>
    </row>
    <row r="11" spans="1:43">
      <c r="A11" s="6" t="s">
        <v>64</v>
      </c>
      <c r="B11" s="6" t="s">
        <v>41</v>
      </c>
      <c r="C11" s="6">
        <v>11.211</v>
      </c>
      <c r="D11" s="6">
        <v>10.707000000000001</v>
      </c>
      <c r="E11" s="6">
        <v>10.683</v>
      </c>
      <c r="F11" s="6">
        <f t="shared" si="7"/>
        <v>11.170017</v>
      </c>
      <c r="G11" s="6">
        <v>9.5920000000000005</v>
      </c>
      <c r="H11" s="6">
        <v>10.311999999999999</v>
      </c>
      <c r="I11" s="6">
        <v>386.72380952381002</v>
      </c>
      <c r="J11" s="6">
        <v>18.517707381436502</v>
      </c>
      <c r="K11" s="6">
        <v>49.271740065863</v>
      </c>
      <c r="L11" s="6">
        <v>1.2962546830744599</v>
      </c>
      <c r="M11" s="6">
        <v>1.79362358753383</v>
      </c>
      <c r="N11" s="6">
        <v>5.4601941868847301E-2</v>
      </c>
      <c r="O11" s="6">
        <v>105</v>
      </c>
      <c r="P11" s="6">
        <v>0</v>
      </c>
      <c r="Q11" s="6">
        <v>480.12577791051598</v>
      </c>
      <c r="R11" s="6">
        <v>11.2288945552672</v>
      </c>
      <c r="T11" s="6">
        <f t="shared" si="8"/>
        <v>0.71999999999999886</v>
      </c>
      <c r="U11" s="6">
        <f t="shared" si="9"/>
        <v>1.3974807219605516</v>
      </c>
      <c r="V11" s="6">
        <f t="shared" si="10"/>
        <v>1.1625954404314296</v>
      </c>
      <c r="X11" s="6">
        <f t="shared" si="11"/>
        <v>-1.652016999999999</v>
      </c>
      <c r="Y11" s="6">
        <f t="shared" si="12"/>
        <v>-1.7374086182234529</v>
      </c>
      <c r="Z11" s="6">
        <f t="shared" si="13"/>
        <v>-1.5453845140859341</v>
      </c>
      <c r="AA11" s="6"/>
      <c r="AB11" s="6">
        <f t="shared" si="14"/>
        <v>3.3840048265896039E-2</v>
      </c>
      <c r="AC11" s="6">
        <f t="shared" si="15"/>
        <v>9.0969220500600745E-3</v>
      </c>
      <c r="AE11" s="6">
        <v>9.5180000000000007</v>
      </c>
      <c r="AF11" s="6">
        <v>1915.8625954198501</v>
      </c>
      <c r="AG11" s="6">
        <v>1993.0070247557901</v>
      </c>
      <c r="AH11" s="6">
        <v>30.130792648397801</v>
      </c>
      <c r="AI11" s="6">
        <v>29.593553565347801</v>
      </c>
    </row>
    <row r="12" spans="1:43">
      <c r="A12" s="6" t="s">
        <v>65</v>
      </c>
      <c r="B12" s="6" t="s">
        <v>42</v>
      </c>
      <c r="C12" s="6">
        <v>10.848000000000001</v>
      </c>
      <c r="D12" s="6">
        <v>9.3759999999999994</v>
      </c>
      <c r="E12" s="6">
        <v>8.7520000000000007</v>
      </c>
      <c r="F12" s="6">
        <f t="shared" si="7"/>
        <v>11.185632</v>
      </c>
      <c r="G12" s="6">
        <v>9.1679999999999993</v>
      </c>
      <c r="H12" s="6">
        <v>10.672000000000001</v>
      </c>
      <c r="I12" s="6">
        <v>551.05426356589101</v>
      </c>
      <c r="J12" s="6">
        <v>21.1351505050966</v>
      </c>
      <c r="K12" s="6">
        <v>82.259783192143999</v>
      </c>
      <c r="L12" s="6">
        <v>1.85565213705397</v>
      </c>
      <c r="M12" s="6">
        <v>1.6142379455965701</v>
      </c>
      <c r="N12" s="6">
        <v>6.5718593297969294E-2</v>
      </c>
      <c r="O12" s="6">
        <v>129</v>
      </c>
      <c r="P12" s="6">
        <v>0</v>
      </c>
      <c r="Q12" s="6">
        <v>733.22863179952901</v>
      </c>
      <c r="R12" s="6">
        <v>14.471061327763399</v>
      </c>
      <c r="T12" s="6">
        <f t="shared" si="8"/>
        <v>1.5040000000000013</v>
      </c>
      <c r="U12" s="6">
        <f t="shared" si="9"/>
        <v>0.99738208269413064</v>
      </c>
      <c r="V12" s="6">
        <f t="shared" si="10"/>
        <v>0.68726946160079549</v>
      </c>
      <c r="X12" s="6">
        <f t="shared" si="11"/>
        <v>-1.6676319999999993</v>
      </c>
      <c r="Y12" s="6">
        <f t="shared" si="12"/>
        <v>-1.3529249789570335</v>
      </c>
      <c r="Z12" s="6">
        <f t="shared" si="13"/>
        <v>-1.0856735352553</v>
      </c>
      <c r="AA12" s="6"/>
      <c r="AB12" s="6">
        <f t="shared" si="14"/>
        <v>2.3921125075553107E-2</v>
      </c>
      <c r="AC12" s="6">
        <f t="shared" si="15"/>
        <v>5.2162235560488934E-3</v>
      </c>
      <c r="AE12" s="6">
        <v>9.5180000000000007</v>
      </c>
      <c r="AF12" s="6">
        <v>1915.8625954198501</v>
      </c>
      <c r="AG12" s="6">
        <v>1993.0070247557901</v>
      </c>
      <c r="AH12" s="6">
        <v>30.130792648397801</v>
      </c>
      <c r="AI12" s="6">
        <v>29.593553565347801</v>
      </c>
    </row>
    <row r="13" spans="1:43">
      <c r="A13" s="6" t="s">
        <v>66</v>
      </c>
      <c r="B13" s="6" t="s">
        <v>43</v>
      </c>
      <c r="C13" s="6">
        <v>10.733000000000001</v>
      </c>
      <c r="D13" s="6">
        <v>10.164999999999999</v>
      </c>
      <c r="E13" s="6">
        <v>10.055</v>
      </c>
      <c r="F13" s="6">
        <f t="shared" si="7"/>
        <v>10.748415</v>
      </c>
      <c r="G13" s="6">
        <v>9.1630000000000003</v>
      </c>
      <c r="H13" s="6">
        <v>10.026999999999999</v>
      </c>
      <c r="I13" s="6">
        <v>591.7109375</v>
      </c>
      <c r="J13" s="6">
        <v>20.7290849987575</v>
      </c>
      <c r="K13" s="6">
        <v>72.029285960975599</v>
      </c>
      <c r="L13" s="6">
        <v>1.4501119782104099</v>
      </c>
      <c r="M13" s="6">
        <v>1.72209512857822</v>
      </c>
      <c r="N13" s="6">
        <v>2.49986480096927E-2</v>
      </c>
      <c r="O13" s="6">
        <v>128</v>
      </c>
      <c r="P13" s="6">
        <v>0</v>
      </c>
      <c r="Q13" s="6">
        <v>725.13827633791004</v>
      </c>
      <c r="R13" s="6">
        <v>14.5619951471378</v>
      </c>
      <c r="T13" s="6">
        <f t="shared" si="8"/>
        <v>0.86399999999999899</v>
      </c>
      <c r="U13" s="6">
        <f t="shared" si="9"/>
        <v>1.3573110072959196</v>
      </c>
      <c r="V13" s="6">
        <f t="shared" si="10"/>
        <v>1.1365329252123111</v>
      </c>
      <c r="X13" s="6">
        <f t="shared" si="11"/>
        <v>-1.2304149999999989</v>
      </c>
      <c r="Y13" s="6">
        <f t="shared" si="12"/>
        <v>-1.2756369035588215</v>
      </c>
      <c r="Z13" s="6">
        <f t="shared" si="13"/>
        <v>-1.0977199988668147</v>
      </c>
      <c r="AA13" s="6"/>
      <c r="AB13" s="6">
        <f t="shared" si="14"/>
        <v>2.0442412179682234E-2</v>
      </c>
      <c r="AC13" s="6">
        <f t="shared" si="15"/>
        <v>5.5841264033575921E-3</v>
      </c>
      <c r="AE13" s="6">
        <v>9.5180000000000007</v>
      </c>
      <c r="AF13" s="6">
        <v>1915.8625954198501</v>
      </c>
      <c r="AG13" s="6">
        <v>1993.0070247557901</v>
      </c>
      <c r="AH13" s="6">
        <v>30.130792648397801</v>
      </c>
      <c r="AI13" s="6">
        <v>29.593553565347801</v>
      </c>
    </row>
    <row r="14" spans="1:43">
      <c r="A14" s="6" t="s">
        <v>67</v>
      </c>
      <c r="B14" s="6" t="s">
        <v>44</v>
      </c>
      <c r="C14" s="6">
        <v>9.91</v>
      </c>
      <c r="D14" s="6">
        <v>9.6449999999999996</v>
      </c>
      <c r="E14" s="6">
        <v>9.6140000000000008</v>
      </c>
      <c r="F14" s="6">
        <f t="shared" si="7"/>
        <v>9.879918</v>
      </c>
      <c r="G14" s="6">
        <v>9.0670000000000002</v>
      </c>
      <c r="H14" s="6">
        <v>9.1229999999999993</v>
      </c>
      <c r="I14" s="6">
        <v>1198.2137404580201</v>
      </c>
      <c r="J14" s="6">
        <v>26.126747951594499</v>
      </c>
      <c r="K14" s="6">
        <v>146.48536888836901</v>
      </c>
      <c r="L14" s="6">
        <v>2.54564977476472</v>
      </c>
      <c r="M14" s="6">
        <v>1.6439713244044001</v>
      </c>
      <c r="N14" s="6">
        <v>1.2650184194801101E-2</v>
      </c>
      <c r="O14" s="6">
        <v>131</v>
      </c>
      <c r="P14" s="6">
        <v>0</v>
      </c>
      <c r="Q14" s="6">
        <v>1442.2733098523199</v>
      </c>
      <c r="R14" s="6">
        <v>25.209140767785101</v>
      </c>
      <c r="T14" s="6">
        <f t="shared" si="8"/>
        <v>5.5999999999999162E-2</v>
      </c>
      <c r="U14" s="6">
        <f t="shared" si="9"/>
        <v>1.4597462611654173</v>
      </c>
      <c r="V14" s="6">
        <f t="shared" si="10"/>
        <v>1.2584630832413648</v>
      </c>
      <c r="X14" s="6">
        <f t="shared" si="11"/>
        <v>-0.3619179999999993</v>
      </c>
      <c r="Y14" s="6">
        <f t="shared" si="12"/>
        <v>-0.50957515742831916</v>
      </c>
      <c r="Z14" s="6">
        <f t="shared" si="13"/>
        <v>-0.35115315689586951</v>
      </c>
      <c r="AA14" s="6"/>
      <c r="AB14" s="6">
        <f t="shared" si="14"/>
        <v>6.4772857658872418E-3</v>
      </c>
      <c r="AC14" s="6">
        <f t="shared" si="15"/>
        <v>2.8101299273774472E-3</v>
      </c>
      <c r="AE14" s="6">
        <v>9.5180000000000007</v>
      </c>
      <c r="AF14" s="6">
        <v>1915.8625954198501</v>
      </c>
      <c r="AG14" s="6">
        <v>1993.0070247557901</v>
      </c>
      <c r="AH14" s="6">
        <v>30.130792648397801</v>
      </c>
      <c r="AI14" s="6">
        <v>29.593553565347801</v>
      </c>
      <c r="AJ14" s="6"/>
      <c r="AK14" s="6"/>
      <c r="AL14" s="6"/>
      <c r="AM14" s="6"/>
      <c r="AN14" s="6"/>
      <c r="AO14" s="6"/>
      <c r="AP14" s="6"/>
      <c r="AQ14" s="6"/>
    </row>
    <row r="15" spans="1:43">
      <c r="A15" s="6" t="s">
        <v>68</v>
      </c>
      <c r="B15" s="6" t="s">
        <v>45</v>
      </c>
      <c r="C15" s="6">
        <v>9.4390000000000001</v>
      </c>
      <c r="D15" s="6">
        <v>8.5809999999999995</v>
      </c>
      <c r="E15" s="6">
        <v>8.1739999999999995</v>
      </c>
      <c r="F15" s="6">
        <f t="shared" si="7"/>
        <v>9.6474010000000003</v>
      </c>
      <c r="G15" s="6">
        <v>9.0619999999999994</v>
      </c>
      <c r="H15" s="6">
        <v>9.8140000000000001</v>
      </c>
      <c r="I15" s="6">
        <v>1328.0317460317499</v>
      </c>
      <c r="J15" s="6">
        <v>31.4949254182083</v>
      </c>
      <c r="K15" s="6">
        <v>185.540233543575</v>
      </c>
      <c r="L15" s="6">
        <v>3.0724921997644699</v>
      </c>
      <c r="M15" s="6">
        <v>1.53380037839397</v>
      </c>
      <c r="N15" s="6">
        <v>9.1357997567867895E-3</v>
      </c>
      <c r="O15" s="6">
        <v>126</v>
      </c>
      <c r="P15" s="6">
        <v>3</v>
      </c>
      <c r="Q15" s="6">
        <v>1709.74052316949</v>
      </c>
      <c r="R15" s="6">
        <v>30.385131294095899</v>
      </c>
      <c r="T15" s="6">
        <f t="shared" si="8"/>
        <v>0.75200000000000067</v>
      </c>
      <c r="U15" s="6">
        <f t="shared" si="9"/>
        <v>1.5805778580494803</v>
      </c>
      <c r="V15" s="6">
        <f t="shared" si="10"/>
        <v>1.3062734870405599</v>
      </c>
      <c r="X15" s="6">
        <f t="shared" si="11"/>
        <v>-0.12940099999999966</v>
      </c>
      <c r="Y15" s="6">
        <f t="shared" si="12"/>
        <v>-0.39788975431238172</v>
      </c>
      <c r="Z15" s="6">
        <f t="shared" si="13"/>
        <v>-0.1664465606950648</v>
      </c>
      <c r="AA15" s="6"/>
      <c r="AB15" s="6">
        <f t="shared" si="14"/>
        <v>8.5056836927526192E-3</v>
      </c>
      <c r="AC15" s="6">
        <f t="shared" si="15"/>
        <v>3.1227675319475678E-3</v>
      </c>
      <c r="AE15" s="6">
        <v>9.5180000000000007</v>
      </c>
      <c r="AF15" s="6">
        <v>1915.8625954198501</v>
      </c>
      <c r="AG15" s="6">
        <v>1993.0070247557901</v>
      </c>
      <c r="AH15" s="6">
        <v>30.130792648397801</v>
      </c>
      <c r="AI15" s="6">
        <v>29.593553565347801</v>
      </c>
    </row>
    <row r="16" spans="1:43">
      <c r="A16" s="6" t="s">
        <v>69</v>
      </c>
      <c r="B16" s="6" t="s">
        <v>46</v>
      </c>
      <c r="C16" s="6">
        <v>10.914999999999999</v>
      </c>
      <c r="D16" s="6">
        <v>8.1859999999999999</v>
      </c>
      <c r="E16" s="6">
        <v>7.0410000000000004</v>
      </c>
      <c r="F16" s="6">
        <f t="shared" si="7"/>
        <v>11.579484999999998</v>
      </c>
      <c r="G16" s="6">
        <v>8.9789999999999992</v>
      </c>
      <c r="H16" s="6">
        <v>11.308999999999999</v>
      </c>
      <c r="I16" s="6">
        <v>540.63114754098399</v>
      </c>
      <c r="J16" s="6">
        <v>18.7239497467049</v>
      </c>
      <c r="K16" s="6">
        <v>75.335342349863694</v>
      </c>
      <c r="L16" s="6">
        <v>1.7955457942375701</v>
      </c>
      <c r="M16" s="6">
        <v>1.6580940290423101</v>
      </c>
      <c r="N16" s="6">
        <v>4.6440800569605298E-2</v>
      </c>
      <c r="O16" s="6">
        <v>122</v>
      </c>
      <c r="P16" s="6">
        <v>0</v>
      </c>
      <c r="Q16" s="6">
        <v>695.45020109677796</v>
      </c>
      <c r="R16" s="6">
        <v>15.5222158206464</v>
      </c>
      <c r="T16" s="6">
        <f t="shared" si="8"/>
        <v>2.33</v>
      </c>
      <c r="U16" s="6">
        <f t="shared" si="9"/>
        <v>0.62426234195258878</v>
      </c>
      <c r="V16" s="6">
        <f t="shared" si="10"/>
        <v>0.35084990739762922</v>
      </c>
      <c r="X16" s="6">
        <f t="shared" si="11"/>
        <v>-2.0614849999999976</v>
      </c>
      <c r="Y16" s="6">
        <f t="shared" si="12"/>
        <v>-1.3736582382154896</v>
      </c>
      <c r="Z16" s="6">
        <f t="shared" si="13"/>
        <v>-1.1431069810521308</v>
      </c>
      <c r="AA16" s="6"/>
      <c r="AB16" s="6">
        <f t="shared" si="14"/>
        <v>2.0023837578799553E-2</v>
      </c>
      <c r="AC16" s="6">
        <f t="shared" si="15"/>
        <v>7.9635434658826831E-3</v>
      </c>
      <c r="AE16" s="6">
        <v>9.5180000000000007</v>
      </c>
      <c r="AF16" s="6">
        <v>1915.8625954198501</v>
      </c>
      <c r="AG16" s="6">
        <v>1993.0070247557901</v>
      </c>
      <c r="AH16" s="6">
        <v>30.130792648397801</v>
      </c>
      <c r="AI16" s="6">
        <v>29.593553565347801</v>
      </c>
    </row>
    <row r="17" spans="1:35">
      <c r="A17" s="6" t="s">
        <v>70</v>
      </c>
      <c r="B17" s="6" t="s">
        <v>47</v>
      </c>
      <c r="C17" s="6">
        <v>9.4789999999999992</v>
      </c>
      <c r="D17" s="6">
        <v>8.9570000000000007</v>
      </c>
      <c r="E17" s="6">
        <v>8.8420000000000005</v>
      </c>
      <c r="F17" s="6">
        <f t="shared" si="7"/>
        <v>9.5038249999999991</v>
      </c>
      <c r="G17" s="6">
        <v>8.9489999999999998</v>
      </c>
      <c r="H17" s="6">
        <v>9.1010000000000009</v>
      </c>
      <c r="I17" s="6">
        <v>1915.8625954198501</v>
      </c>
      <c r="J17" s="6">
        <v>30.130792648397801</v>
      </c>
      <c r="K17" s="6">
        <v>181.467443256655</v>
      </c>
      <c r="L17" s="6">
        <v>2.7836558170415802</v>
      </c>
      <c r="M17" s="6">
        <v>1.8449937989182601</v>
      </c>
      <c r="N17" s="6">
        <v>1.4007498412337E-2</v>
      </c>
      <c r="O17" s="6">
        <v>131</v>
      </c>
      <c r="P17" s="6">
        <v>8</v>
      </c>
      <c r="Q17" s="6">
        <v>1993.0070247557901</v>
      </c>
      <c r="R17" s="6">
        <v>29.593553565347801</v>
      </c>
      <c r="T17" s="6">
        <f t="shared" si="8"/>
        <v>0.15200000000000102</v>
      </c>
      <c r="U17" s="6">
        <f t="shared" si="9"/>
        <v>1.326264103737099</v>
      </c>
      <c r="V17" s="6">
        <f t="shared" si="10"/>
        <v>1.2834029263454969</v>
      </c>
      <c r="X17" s="6">
        <f t="shared" si="11"/>
        <v>1.4175000000001603E-2</v>
      </c>
      <c r="Y17" s="6">
        <f t="shared" si="12"/>
        <v>0</v>
      </c>
      <c r="Z17" s="6">
        <f t="shared" si="13"/>
        <v>0</v>
      </c>
      <c r="AA17" s="6"/>
      <c r="AB17" s="6">
        <f t="shared" si="14"/>
        <v>0</v>
      </c>
      <c r="AC17" s="6">
        <f t="shared" si="15"/>
        <v>0</v>
      </c>
      <c r="AE17" s="6">
        <v>9.5180000000000007</v>
      </c>
      <c r="AF17" s="6">
        <v>1915.8625954198501</v>
      </c>
      <c r="AG17" s="6">
        <v>1993.0070247557901</v>
      </c>
      <c r="AH17" s="6">
        <v>30.130792648397801</v>
      </c>
      <c r="AI17" s="6">
        <v>29.593553565347801</v>
      </c>
    </row>
    <row r="18" spans="1:35">
      <c r="A18" s="6" t="s">
        <v>71</v>
      </c>
      <c r="B18" s="6" t="s">
        <v>48</v>
      </c>
      <c r="C18" s="6">
        <v>10.666</v>
      </c>
      <c r="D18" s="6">
        <v>10.038</v>
      </c>
      <c r="E18" s="6">
        <v>9.9220000000000006</v>
      </c>
      <c r="F18" s="6">
        <f t="shared" si="7"/>
        <v>10.685518</v>
      </c>
      <c r="G18" s="6">
        <v>8.8119999999999994</v>
      </c>
      <c r="H18" s="6">
        <v>10.077</v>
      </c>
      <c r="I18" s="6">
        <v>622.54263565891495</v>
      </c>
      <c r="J18" s="6">
        <v>19.047011719942901</v>
      </c>
      <c r="K18" s="6">
        <v>86.361026999391299</v>
      </c>
      <c r="L18" s="6">
        <v>1.69507261046223</v>
      </c>
      <c r="M18" s="6">
        <v>1.602686892411</v>
      </c>
      <c r="N18" s="6">
        <v>1.73720208463485E-2</v>
      </c>
      <c r="O18" s="6">
        <v>129</v>
      </c>
      <c r="P18" s="6">
        <v>0</v>
      </c>
      <c r="Q18" s="6">
        <v>813.17270585266897</v>
      </c>
      <c r="R18" s="6">
        <v>14.261107545051001</v>
      </c>
      <c r="T18" s="6">
        <f t="shared" si="8"/>
        <v>1.2650000000000006</v>
      </c>
      <c r="U18" s="6">
        <f t="shared" si="9"/>
        <v>1.3650592499487448</v>
      </c>
      <c r="V18" s="6">
        <f t="shared" si="10"/>
        <v>1.0750250172164133</v>
      </c>
      <c r="X18" s="6">
        <f t="shared" si="11"/>
        <v>-1.1675179999999994</v>
      </c>
      <c r="Y18" s="6">
        <f t="shared" si="12"/>
        <v>-1.2204881462116466</v>
      </c>
      <c r="Z18" s="6">
        <f t="shared" si="13"/>
        <v>-0.97331509087091761</v>
      </c>
      <c r="AA18" s="6"/>
      <c r="AB18" s="6">
        <f t="shared" si="14"/>
        <v>1.577811440686494E-2</v>
      </c>
      <c r="AC18" s="6">
        <f t="shared" si="15"/>
        <v>2.872934493936552E-3</v>
      </c>
      <c r="AE18" s="6">
        <v>9.5180000000000007</v>
      </c>
      <c r="AF18" s="6">
        <v>1915.8625954198501</v>
      </c>
      <c r="AG18" s="6">
        <v>1993.0070247557901</v>
      </c>
      <c r="AH18" s="6">
        <v>30.130792648397801</v>
      </c>
      <c r="AI18" s="6">
        <v>29.593553565347801</v>
      </c>
    </row>
    <row r="19" spans="1:35">
      <c r="A19" s="6" t="s">
        <v>72</v>
      </c>
      <c r="B19" s="6" t="s">
        <v>49</v>
      </c>
      <c r="C19" s="6">
        <v>10.84</v>
      </c>
      <c r="D19" s="6">
        <v>8.3070000000000004</v>
      </c>
      <c r="E19" s="6">
        <v>7.2729999999999997</v>
      </c>
      <c r="F19" s="6">
        <f t="shared" si="7"/>
        <v>11.435152</v>
      </c>
      <c r="G19" s="6">
        <v>8.6010000000000009</v>
      </c>
      <c r="H19" s="6">
        <v>11.132999999999999</v>
      </c>
      <c r="I19" s="6">
        <v>538.93650793650795</v>
      </c>
      <c r="J19" s="6">
        <v>25.772897013385101</v>
      </c>
      <c r="K19" s="6">
        <v>80.677705561358195</v>
      </c>
      <c r="L19" s="6">
        <v>1.96919348273017</v>
      </c>
      <c r="M19" s="6">
        <v>1.56744643848077</v>
      </c>
      <c r="N19" s="6">
        <v>2.4999672971117302E-2</v>
      </c>
      <c r="O19" s="6">
        <v>126</v>
      </c>
      <c r="P19" s="6">
        <v>0</v>
      </c>
      <c r="Q19" s="6">
        <v>708.09227750995899</v>
      </c>
      <c r="R19" s="6">
        <v>16.073753117937301</v>
      </c>
      <c r="T19" s="6">
        <f t="shared" si="8"/>
        <v>2.5319999999999983</v>
      </c>
      <c r="U19" s="6">
        <f t="shared" si="9"/>
        <v>0.77200398998777153</v>
      </c>
      <c r="V19" s="6">
        <f t="shared" si="10"/>
        <v>0.47562335506241027</v>
      </c>
      <c r="X19" s="6">
        <f t="shared" si="11"/>
        <v>-1.9171519999999997</v>
      </c>
      <c r="Y19" s="6">
        <f t="shared" si="12"/>
        <v>-1.3770668862506734</v>
      </c>
      <c r="Z19" s="6">
        <f t="shared" si="13"/>
        <v>-1.1235474287169152</v>
      </c>
      <c r="AA19" s="6"/>
      <c r="AB19" s="6">
        <f t="shared" si="14"/>
        <v>3.3776037317062801E-2</v>
      </c>
      <c r="AC19" s="6">
        <f t="shared" si="15"/>
        <v>8.3674834066385095E-3</v>
      </c>
      <c r="AE19" s="6">
        <v>9.5180000000000007</v>
      </c>
      <c r="AF19" s="6">
        <v>1915.8625954198501</v>
      </c>
      <c r="AG19" s="6">
        <v>1993.0070247557901</v>
      </c>
      <c r="AH19" s="6">
        <v>30.130792648397801</v>
      </c>
      <c r="AI19" s="6">
        <v>29.593553565347801</v>
      </c>
    </row>
    <row r="20" spans="1:35">
      <c r="A20" s="6" t="s">
        <v>73</v>
      </c>
      <c r="B20" s="6" t="s">
        <v>50</v>
      </c>
      <c r="C20" s="6">
        <v>9.8949999999999996</v>
      </c>
      <c r="D20" s="6">
        <v>7.11</v>
      </c>
      <c r="E20" s="6">
        <v>6.0510000000000002</v>
      </c>
      <c r="F20" s="6">
        <f t="shared" si="7"/>
        <v>10.510577</v>
      </c>
      <c r="G20" s="6">
        <v>8.2379999999999995</v>
      </c>
      <c r="H20" s="6">
        <v>10.632</v>
      </c>
      <c r="I20" s="6">
        <v>1136.5190839694701</v>
      </c>
      <c r="J20" s="6">
        <v>27.242663882324099</v>
      </c>
      <c r="K20" s="6">
        <v>154.280686044524</v>
      </c>
      <c r="L20" s="6">
        <v>2.9146057856891301</v>
      </c>
      <c r="M20" s="6">
        <v>1.58459435254384</v>
      </c>
      <c r="N20" s="6">
        <v>1.0973832577511101E-2</v>
      </c>
      <c r="O20" s="6">
        <v>131</v>
      </c>
      <c r="P20" s="6">
        <v>1</v>
      </c>
      <c r="Q20" s="6">
        <v>1461.2413391975199</v>
      </c>
      <c r="R20" s="6">
        <v>27.1414990470095</v>
      </c>
      <c r="T20" s="6">
        <f t="shared" si="8"/>
        <v>2.3940000000000001</v>
      </c>
      <c r="U20" s="6">
        <f t="shared" si="9"/>
        <v>0.88648116845058844</v>
      </c>
      <c r="V20" s="6">
        <f t="shared" si="10"/>
        <v>0.61361812473329813</v>
      </c>
      <c r="X20" s="6">
        <f t="shared" si="11"/>
        <v>-0.99257699999999893</v>
      </c>
      <c r="Y20" s="6">
        <f t="shared" si="12"/>
        <v>-0.5669690647134894</v>
      </c>
      <c r="Z20" s="6">
        <f t="shared" si="13"/>
        <v>-0.33696719838780109</v>
      </c>
      <c r="AA20" s="6"/>
      <c r="AB20" s="6">
        <f t="shared" si="14"/>
        <v>8.7758591334540226E-3</v>
      </c>
      <c r="AC20" s="6">
        <f t="shared" si="15"/>
        <v>3.9785150780877743E-3</v>
      </c>
      <c r="AE20" s="6">
        <v>9.5180000000000007</v>
      </c>
      <c r="AF20" s="6">
        <v>1915.8625954198501</v>
      </c>
      <c r="AG20" s="6">
        <v>1993.0070247557901</v>
      </c>
      <c r="AH20" s="6">
        <v>30.130792648397801</v>
      </c>
      <c r="AI20" s="6">
        <v>29.593553565347801</v>
      </c>
    </row>
    <row r="21" spans="1:35">
      <c r="A21" s="6" t="s">
        <v>74</v>
      </c>
      <c r="B21" s="6" t="s">
        <v>51</v>
      </c>
      <c r="C21" s="6">
        <v>10.037000000000001</v>
      </c>
      <c r="D21" s="6">
        <v>9.6449999999999996</v>
      </c>
      <c r="E21" s="6">
        <v>9.5660000000000007</v>
      </c>
      <c r="F21" s="6">
        <f t="shared" si="7"/>
        <v>10.036427</v>
      </c>
      <c r="G21" s="6">
        <v>7.9470000000000001</v>
      </c>
      <c r="H21" s="6">
        <v>9.5269999999999992</v>
      </c>
      <c r="I21" s="6">
        <v>1252.38167938931</v>
      </c>
      <c r="J21" s="6">
        <v>24.242242444703301</v>
      </c>
      <c r="K21" s="6">
        <v>150.72591226911101</v>
      </c>
      <c r="L21" s="6">
        <v>2.5474584796044</v>
      </c>
      <c r="M21" s="6">
        <v>1.6486285995790599</v>
      </c>
      <c r="N21" s="6">
        <v>1.1881661668259699E-2</v>
      </c>
      <c r="O21" s="6">
        <v>131</v>
      </c>
      <c r="P21" s="6">
        <v>2</v>
      </c>
      <c r="Q21" s="6">
        <v>1489.6546703275401</v>
      </c>
      <c r="R21" s="6">
        <v>23.380894085965299</v>
      </c>
      <c r="T21" s="6">
        <f t="shared" si="8"/>
        <v>1.5799999999999992</v>
      </c>
      <c r="U21" s="6">
        <f t="shared" si="9"/>
        <v>1.255231235339668</v>
      </c>
      <c r="V21" s="6">
        <f t="shared" si="10"/>
        <v>1.0668589936560871</v>
      </c>
      <c r="X21" s="6">
        <f t="shared" si="11"/>
        <v>-0.51842699999999908</v>
      </c>
      <c r="Y21" s="6">
        <f t="shared" si="12"/>
        <v>-0.46156913160256885</v>
      </c>
      <c r="Z21" s="6">
        <f t="shared" si="13"/>
        <v>-0.31605806731059038</v>
      </c>
      <c r="AA21" s="6"/>
      <c r="AB21" s="6">
        <f t="shared" si="14"/>
        <v>3.8731761251449282E-3</v>
      </c>
      <c r="AC21" s="6">
        <f t="shared" si="15"/>
        <v>9.0559056022443407E-4</v>
      </c>
      <c r="AE21" s="6">
        <v>9.5180000000000007</v>
      </c>
      <c r="AF21" s="6">
        <v>1915.8625954198501</v>
      </c>
      <c r="AG21" s="6">
        <v>1993.0070247557901</v>
      </c>
      <c r="AH21" s="6">
        <v>30.130792648397801</v>
      </c>
      <c r="AI21" s="6">
        <v>29.593553565347801</v>
      </c>
    </row>
    <row r="27" spans="1:35">
      <c r="E27" s="6">
        <v>1.7880000000000003</v>
      </c>
      <c r="F27" s="6">
        <v>0.50465271516765497</v>
      </c>
      <c r="G27" s="6">
        <v>-0.02</v>
      </c>
      <c r="H27">
        <f>F27+G27</f>
        <v>0.48465271516765496</v>
      </c>
    </row>
    <row r="28" spans="1:35">
      <c r="E28" s="6">
        <v>0.26099999999999923</v>
      </c>
      <c r="F28" s="6">
        <v>1.0877222429693152</v>
      </c>
      <c r="G28" s="6">
        <v>-0.02</v>
      </c>
      <c r="H28" s="6">
        <f t="shared" ref="H28:H65" si="16">F28+G28</f>
        <v>1.0677222429693152</v>
      </c>
    </row>
    <row r="29" spans="1:35">
      <c r="E29" s="6">
        <v>0.5990000000000002</v>
      </c>
      <c r="F29" s="6">
        <v>0.95581687524589043</v>
      </c>
      <c r="G29" s="6">
        <v>-0.02</v>
      </c>
      <c r="H29" s="6">
        <f t="shared" si="16"/>
        <v>0.93581687524589041</v>
      </c>
    </row>
    <row r="30" spans="1:35">
      <c r="E30" s="6">
        <v>1.5570000000000004</v>
      </c>
      <c r="F30" s="6">
        <v>0.92997467983458648</v>
      </c>
      <c r="G30" s="6">
        <v>-0.02</v>
      </c>
      <c r="H30" s="6">
        <f t="shared" si="16"/>
        <v>0.90997467983458646</v>
      </c>
    </row>
    <row r="31" spans="1:35">
      <c r="E31" s="6">
        <v>0.48499999999999943</v>
      </c>
      <c r="F31" s="6">
        <v>1.0639519269674285</v>
      </c>
      <c r="G31" s="6">
        <v>-0.02</v>
      </c>
      <c r="H31" s="6">
        <f t="shared" si="16"/>
        <v>1.0439519269674284</v>
      </c>
    </row>
    <row r="32" spans="1:35">
      <c r="E32" s="6">
        <v>1.0289999999999999</v>
      </c>
      <c r="F32" s="6">
        <v>0.94815378183169763</v>
      </c>
      <c r="G32" s="6">
        <v>-0.02</v>
      </c>
      <c r="H32" s="6">
        <f t="shared" si="16"/>
        <v>0.92815378183169761</v>
      </c>
    </row>
    <row r="33" spans="5:8">
      <c r="E33" s="6">
        <v>0.33999999999999986</v>
      </c>
      <c r="F33" s="6">
        <v>1.0509647213222415</v>
      </c>
      <c r="G33" s="6">
        <v>-0.02</v>
      </c>
      <c r="H33" s="6">
        <f t="shared" si="16"/>
        <v>1.0309647213222415</v>
      </c>
    </row>
    <row r="34" spans="5:8">
      <c r="E34" s="6">
        <v>2.3200000000000003</v>
      </c>
      <c r="F34" s="6">
        <v>1.0151673691435992</v>
      </c>
      <c r="G34" s="6">
        <v>-0.02</v>
      </c>
      <c r="H34" s="6">
        <f t="shared" si="16"/>
        <v>0.99516736914359916</v>
      </c>
    </row>
    <row r="35" spans="5:8">
      <c r="E35" s="6">
        <v>0.96900000000000119</v>
      </c>
      <c r="F35" s="6">
        <v>0.95238875760314912</v>
      </c>
      <c r="G35" s="6">
        <v>-0.02</v>
      </c>
      <c r="H35" s="6">
        <f t="shared" si="16"/>
        <v>0.9323887576031491</v>
      </c>
    </row>
    <row r="36" spans="5:8">
      <c r="E36" s="6">
        <v>0.71999999999999886</v>
      </c>
      <c r="F36" s="6">
        <v>1.1625954404314296</v>
      </c>
      <c r="G36" s="6">
        <v>-0.02</v>
      </c>
      <c r="H36" s="6">
        <f t="shared" si="16"/>
        <v>1.1425954404314296</v>
      </c>
    </row>
    <row r="37" spans="5:8">
      <c r="E37" s="6">
        <v>1.5040000000000013</v>
      </c>
      <c r="F37" s="6">
        <v>0.68726946160079549</v>
      </c>
      <c r="G37" s="6">
        <v>-0.02</v>
      </c>
      <c r="H37" s="6">
        <f t="shared" si="16"/>
        <v>0.66726946160079548</v>
      </c>
    </row>
    <row r="38" spans="5:8">
      <c r="E38" s="6">
        <v>0.86399999999999899</v>
      </c>
      <c r="F38" s="6">
        <v>1.1365329252123111</v>
      </c>
      <c r="G38" s="6">
        <v>-0.02</v>
      </c>
      <c r="H38" s="6">
        <f t="shared" si="16"/>
        <v>1.1165329252123111</v>
      </c>
    </row>
    <row r="39" spans="5:8">
      <c r="E39" s="6">
        <v>5.5999999999999162E-2</v>
      </c>
      <c r="F39" s="6">
        <v>1.2584630832413648</v>
      </c>
      <c r="G39" s="6">
        <v>-0.02</v>
      </c>
      <c r="H39" s="6">
        <f t="shared" si="16"/>
        <v>1.2384630832413648</v>
      </c>
    </row>
    <row r="40" spans="5:8">
      <c r="E40" s="6">
        <v>0.75200000000000067</v>
      </c>
      <c r="F40" s="6">
        <v>1.3062734870405599</v>
      </c>
      <c r="G40" s="6">
        <v>-0.02</v>
      </c>
      <c r="H40" s="6">
        <f t="shared" si="16"/>
        <v>1.2862734870405599</v>
      </c>
    </row>
    <row r="41" spans="5:8">
      <c r="E41" s="6">
        <v>2.33</v>
      </c>
      <c r="F41" s="6">
        <v>0.35084990739762922</v>
      </c>
      <c r="G41" s="6">
        <v>-0.02</v>
      </c>
      <c r="H41" s="6">
        <f t="shared" si="16"/>
        <v>0.33084990739762921</v>
      </c>
    </row>
    <row r="42" spans="5:8">
      <c r="E42" s="6">
        <v>0.15200000000000102</v>
      </c>
      <c r="F42" s="6">
        <v>1.2834029263454969</v>
      </c>
      <c r="G42" s="6">
        <v>-0.02</v>
      </c>
      <c r="H42" s="6">
        <f t="shared" si="16"/>
        <v>1.2634029263454969</v>
      </c>
    </row>
    <row r="43" spans="5:8">
      <c r="E43" s="6">
        <v>1.2650000000000006</v>
      </c>
      <c r="F43" s="6">
        <v>1.0750250172164133</v>
      </c>
      <c r="G43" s="6">
        <v>-0.02</v>
      </c>
      <c r="H43" s="6">
        <f t="shared" si="16"/>
        <v>1.0550250172164133</v>
      </c>
    </row>
    <row r="44" spans="5:8">
      <c r="E44" s="6">
        <v>2.5319999999999983</v>
      </c>
      <c r="F44" s="6">
        <v>0.47562335506241027</v>
      </c>
      <c r="G44" s="6">
        <v>-0.02</v>
      </c>
      <c r="H44" s="6">
        <f t="shared" si="16"/>
        <v>0.45562335506241025</v>
      </c>
    </row>
    <row r="45" spans="5:8">
      <c r="E45" s="6">
        <v>2.3940000000000001</v>
      </c>
      <c r="F45" s="6">
        <v>0.61361812473329813</v>
      </c>
      <c r="G45" s="6">
        <v>-0.02</v>
      </c>
      <c r="H45" s="6">
        <f t="shared" si="16"/>
        <v>0.59361812473329811</v>
      </c>
    </row>
    <row r="46" spans="5:8">
      <c r="E46" s="6">
        <v>1.5799999999999992</v>
      </c>
      <c r="F46" s="6">
        <v>1.0668589936560871</v>
      </c>
      <c r="G46" s="6">
        <v>-0.02</v>
      </c>
      <c r="H46" s="6">
        <f t="shared" si="16"/>
        <v>1.046858993656087</v>
      </c>
    </row>
    <row r="47" spans="5:8">
      <c r="E47" s="6">
        <v>2.6490000000000009</v>
      </c>
      <c r="F47" s="6">
        <v>4.9885386935070386E-2</v>
      </c>
      <c r="H47" s="6">
        <f t="shared" si="16"/>
        <v>4.9885386935070386E-2</v>
      </c>
    </row>
    <row r="48" spans="5:8">
      <c r="E48" s="6">
        <v>0.61899999999999977</v>
      </c>
      <c r="F48" s="6">
        <v>0.80147756493437328</v>
      </c>
      <c r="H48" s="6">
        <f t="shared" si="16"/>
        <v>0.80147756493437328</v>
      </c>
    </row>
    <row r="49" spans="5:8">
      <c r="E49" s="6">
        <v>0.42000000000000171</v>
      </c>
      <c r="F49" s="6">
        <v>0.76847081698056385</v>
      </c>
      <c r="H49" s="6">
        <f t="shared" si="16"/>
        <v>0.76847081698056385</v>
      </c>
    </row>
    <row r="50" spans="5:8">
      <c r="E50" s="6">
        <v>0.87000000000000099</v>
      </c>
      <c r="F50" s="6">
        <v>0.90634152564301118</v>
      </c>
      <c r="H50" s="6">
        <f t="shared" si="16"/>
        <v>0.90634152564301118</v>
      </c>
    </row>
    <row r="51" spans="5:8">
      <c r="E51" s="6">
        <v>1.6539999999999999</v>
      </c>
      <c r="F51" s="6">
        <v>0.51943239619947335</v>
      </c>
      <c r="H51" s="6">
        <f t="shared" si="16"/>
        <v>0.51943239619947335</v>
      </c>
    </row>
    <row r="52" spans="5:8">
      <c r="E52" s="6">
        <v>1.8010000000000002</v>
      </c>
      <c r="F52" s="6">
        <v>0.66542335455322998</v>
      </c>
      <c r="H52" s="6">
        <f t="shared" si="16"/>
        <v>0.66542335455322998</v>
      </c>
    </row>
    <row r="53" spans="5:8">
      <c r="E53" s="6">
        <v>1.7149999999999999</v>
      </c>
      <c r="F53" s="6">
        <v>0.71523562471784707</v>
      </c>
      <c r="H53" s="6">
        <f t="shared" si="16"/>
        <v>0.71523562471784707</v>
      </c>
    </row>
    <row r="54" spans="5:8">
      <c r="E54" s="6">
        <v>1.7569999999999997</v>
      </c>
      <c r="F54" s="6">
        <v>0.40874300480354187</v>
      </c>
      <c r="H54" s="6">
        <f t="shared" si="16"/>
        <v>0.40874300480354187</v>
      </c>
    </row>
    <row r="55" spans="5:8">
      <c r="E55" s="6">
        <v>1.6489999999999991</v>
      </c>
      <c r="F55" s="6">
        <v>0.88701933174502123</v>
      </c>
      <c r="H55" s="6">
        <f t="shared" si="16"/>
        <v>0.88701933174502123</v>
      </c>
    </row>
    <row r="56" spans="5:8">
      <c r="E56" s="6">
        <v>1.3089999999999993</v>
      </c>
      <c r="F56" s="6">
        <v>0.8055286458881632</v>
      </c>
      <c r="H56" s="6">
        <f t="shared" si="16"/>
        <v>0.8055286458881632</v>
      </c>
    </row>
    <row r="57" spans="5:8">
      <c r="E57" s="6">
        <v>0.55000000000000071</v>
      </c>
      <c r="F57" s="6">
        <v>1.1336994052113933</v>
      </c>
      <c r="H57" s="6">
        <f t="shared" si="16"/>
        <v>1.1336994052113933</v>
      </c>
    </row>
    <row r="58" spans="5:8">
      <c r="E58" s="6">
        <v>-0.2629999999999999</v>
      </c>
      <c r="F58" s="6">
        <v>1.1315426853724269</v>
      </c>
      <c r="H58" s="6">
        <f t="shared" si="16"/>
        <v>1.1315426853724269</v>
      </c>
    </row>
    <row r="59" spans="5:8">
      <c r="E59" s="6">
        <v>2.3109999999999999</v>
      </c>
      <c r="F59" s="6">
        <v>0.6486886328475947</v>
      </c>
      <c r="H59" s="6">
        <f t="shared" si="16"/>
        <v>0.6486886328475947</v>
      </c>
    </row>
    <row r="60" spans="5:8">
      <c r="E60" s="6">
        <v>0.66199999999999903</v>
      </c>
      <c r="F60" s="6">
        <v>0.95304856741751109</v>
      </c>
      <c r="H60" s="6">
        <f t="shared" si="16"/>
        <v>0.95304856741751109</v>
      </c>
    </row>
    <row r="61" spans="5:8">
      <c r="E61" s="6">
        <v>1.5380000000000003</v>
      </c>
      <c r="F61" s="6">
        <v>0.82072452649154926</v>
      </c>
      <c r="H61" s="6">
        <f t="shared" si="16"/>
        <v>0.82072452649154926</v>
      </c>
    </row>
    <row r="62" spans="5:8">
      <c r="E62" s="6">
        <v>2.7879999999999985</v>
      </c>
      <c r="F62" s="6">
        <v>0.57113334674571625</v>
      </c>
      <c r="H62" s="6">
        <f t="shared" si="16"/>
        <v>0.57113334674571625</v>
      </c>
    </row>
    <row r="63" spans="5:8">
      <c r="E63" s="6">
        <v>1.6240000000000006</v>
      </c>
      <c r="F63" s="6">
        <v>0.81383980633169806</v>
      </c>
      <c r="H63" s="6">
        <f t="shared" si="16"/>
        <v>0.81383980633169806</v>
      </c>
    </row>
    <row r="64" spans="5:8">
      <c r="E64" s="6">
        <v>2.3859999999999992</v>
      </c>
      <c r="F64" s="6">
        <v>0.74135854446592653</v>
      </c>
      <c r="H64" s="6">
        <f t="shared" si="16"/>
        <v>0.74135854446592653</v>
      </c>
    </row>
    <row r="65" spans="5:8">
      <c r="E65" s="6">
        <v>1.6970000000000001</v>
      </c>
      <c r="F65" s="6">
        <v>1.0125917896862564</v>
      </c>
      <c r="H65" s="6">
        <f t="shared" si="16"/>
        <v>1.0125917896862564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NOF-1</vt:lpstr>
      <vt:lpstr>NOF-2</vt:lpstr>
      <vt:lpstr>IRB-1</vt:lpstr>
      <vt:lpstr>IRB-2</vt:lpstr>
      <vt:lpstr>YIRB-1</vt:lpstr>
      <vt:lpstr>YIRB-2</vt:lpstr>
      <vt:lpstr>PC164-NOF</vt:lpstr>
      <vt:lpstr>PC164-IRB</vt:lpstr>
      <vt:lpstr>NOF-1 (V)</vt:lpstr>
      <vt:lpstr>NOF-2(V)</vt:lpstr>
      <vt:lpstr>PC164-NOF (V)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Hristo Pavlov</dc:creator>
  <cp:lastModifiedBy>Hristo Pavlov</cp:lastModifiedBy>
  <dcterms:created xsi:type="dcterms:W3CDTF">2009-11-17T11:48:51Z</dcterms:created>
  <dcterms:modified xsi:type="dcterms:W3CDTF">2009-11-24T07:32:22Z</dcterms:modified>
</cp:coreProperties>
</file>